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etakgomo Tubatse Electrification of Villages\"/>
    </mc:Choice>
  </mc:AlternateContent>
  <bookViews>
    <workbookView xWindow="0" yWindow="0" windowWidth="20730" windowHeight="11760" activeTab="1"/>
  </bookViews>
  <sheets>
    <sheet name="SUMMARY" sheetId="5" r:id="rId1"/>
    <sheet name="Rates Contr" sheetId="3" r:id="rId2"/>
  </sheets>
  <externalReferences>
    <externalReference r:id="rId3"/>
  </externalReferences>
  <definedNames>
    <definedName name="_xlnm.Print_Area" localSheetId="1">'Rates Contr'!$A$1:$L$162</definedName>
    <definedName name="_xlnm.Print_Area" localSheetId="0">SUMMARY!$B$1:$F$37</definedName>
  </definedNames>
  <calcPr calcId="152511"/>
</workbook>
</file>

<file path=xl/calcChain.xml><?xml version="1.0" encoding="utf-8"?>
<calcChain xmlns="http://schemas.openxmlformats.org/spreadsheetml/2006/main">
  <c r="G32" i="3" l="1"/>
  <c r="F37" i="5" l="1"/>
  <c r="F34" i="5"/>
  <c r="F33" i="5"/>
  <c r="F31" i="5"/>
  <c r="C113" i="3" l="1"/>
  <c r="C112" i="3"/>
  <c r="I147" i="3" l="1"/>
  <c r="G147" i="3"/>
  <c r="J147" i="3" s="1"/>
  <c r="K147" i="3" l="1"/>
  <c r="G95" i="3"/>
  <c r="G96" i="3"/>
  <c r="G97" i="3"/>
  <c r="G98" i="3"/>
  <c r="G99" i="3"/>
  <c r="G100" i="3"/>
  <c r="G101" i="3"/>
  <c r="G94" i="3"/>
  <c r="O88" i="3" l="1"/>
  <c r="K30" i="5" l="1"/>
  <c r="K28" i="5" s="1"/>
  <c r="K31" i="5" l="1"/>
  <c r="O80" i="3" l="1"/>
  <c r="G146" i="3" l="1"/>
  <c r="G131" i="3" l="1"/>
  <c r="G154" i="3" l="1"/>
  <c r="J154" i="3" s="1"/>
  <c r="M154" i="3" s="1"/>
  <c r="I154" i="3"/>
  <c r="I51" i="3"/>
  <c r="J51" i="3"/>
  <c r="J97" i="3"/>
  <c r="I97" i="3"/>
  <c r="J96" i="3"/>
  <c r="I96" i="3"/>
  <c r="K154" i="3" l="1"/>
  <c r="K97" i="3"/>
  <c r="K51" i="3"/>
  <c r="K96" i="3"/>
  <c r="I47" i="3"/>
  <c r="G47" i="3"/>
  <c r="J47" i="3" s="1"/>
  <c r="I45" i="3"/>
  <c r="G45" i="3"/>
  <c r="J45" i="3" s="1"/>
  <c r="I32" i="3"/>
  <c r="I34" i="3"/>
  <c r="K47" i="3" l="1"/>
  <c r="K45" i="3"/>
  <c r="H158" i="3"/>
  <c r="H160" i="3"/>
  <c r="G153" i="3" l="1"/>
  <c r="I149" i="3"/>
  <c r="J149" i="3"/>
  <c r="G150" i="3"/>
  <c r="K149" i="3" l="1"/>
  <c r="G159" i="3" l="1"/>
  <c r="J159" i="3" s="1"/>
  <c r="M159" i="3" s="1"/>
  <c r="G158" i="3"/>
  <c r="J158" i="3" s="1"/>
  <c r="M158" i="3" s="1"/>
  <c r="G157" i="3"/>
  <c r="J157" i="3" s="1"/>
  <c r="I158" i="3"/>
  <c r="I157" i="3"/>
  <c r="I160" i="3"/>
  <c r="G160" i="3"/>
  <c r="J160" i="3" s="1"/>
  <c r="I159" i="3"/>
  <c r="M157" i="3" l="1"/>
  <c r="J161" i="3"/>
  <c r="E27" i="5" s="1"/>
  <c r="I161" i="3"/>
  <c r="D27" i="5" s="1"/>
  <c r="K159" i="3"/>
  <c r="K158" i="3"/>
  <c r="K157" i="3"/>
  <c r="M160" i="3"/>
  <c r="K160" i="3"/>
  <c r="I49" i="3"/>
  <c r="I53" i="3" s="1"/>
  <c r="J49" i="3"/>
  <c r="M49" i="3" l="1"/>
  <c r="J53" i="3"/>
  <c r="K161" i="3"/>
  <c r="F27" i="5"/>
  <c r="K49" i="3"/>
  <c r="K53" i="3" s="1"/>
  <c r="M50" i="3"/>
  <c r="D25" i="5" l="1"/>
  <c r="I137" i="3"/>
  <c r="J134" i="3"/>
  <c r="I134" i="3"/>
  <c r="I132" i="3"/>
  <c r="I101" i="3"/>
  <c r="I98" i="3"/>
  <c r="I94" i="3"/>
  <c r="I62" i="3"/>
  <c r="I61" i="3"/>
  <c r="I60" i="3"/>
  <c r="I35" i="3"/>
  <c r="I31" i="3"/>
  <c r="I30" i="3"/>
  <c r="I26" i="3"/>
  <c r="I25" i="3"/>
  <c r="I22" i="3"/>
  <c r="I21" i="3"/>
  <c r="I20" i="3"/>
  <c r="I19" i="3"/>
  <c r="I18" i="3"/>
  <c r="I17" i="3"/>
  <c r="I16" i="3"/>
  <c r="I15" i="3"/>
  <c r="J12" i="3"/>
  <c r="I12" i="3"/>
  <c r="J11" i="3"/>
  <c r="I11" i="3"/>
  <c r="J10" i="3"/>
  <c r="I10" i="3"/>
  <c r="J9" i="3"/>
  <c r="I9" i="3"/>
  <c r="J8" i="3"/>
  <c r="I8" i="3"/>
  <c r="J7" i="3"/>
  <c r="I7" i="3"/>
  <c r="D11" i="5" l="1"/>
  <c r="I28" i="3"/>
  <c r="D8" i="5" s="1"/>
  <c r="D16" i="5"/>
  <c r="K12" i="3"/>
  <c r="K8" i="3"/>
  <c r="K9" i="3"/>
  <c r="I36" i="3"/>
  <c r="D9" i="5" s="1"/>
  <c r="K10" i="3"/>
  <c r="E8" i="5"/>
  <c r="K134" i="3"/>
  <c r="K11" i="3"/>
  <c r="E6" i="5"/>
  <c r="K7" i="3"/>
  <c r="D26" i="5"/>
  <c r="D18" i="5"/>
  <c r="D17" i="5"/>
  <c r="D15" i="5"/>
  <c r="D14" i="5"/>
  <c r="D13" i="5"/>
  <c r="D12" i="5"/>
  <c r="E9" i="5"/>
  <c r="I23" i="3"/>
  <c r="D7" i="5" s="1"/>
  <c r="D6" i="5"/>
  <c r="F8" i="5" l="1"/>
  <c r="F9" i="5"/>
  <c r="F6" i="5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15" i="3"/>
  <c r="I125" i="3" l="1"/>
  <c r="J23" i="3"/>
  <c r="E7" i="5" s="1"/>
  <c r="K15" i="3"/>
  <c r="K23" i="3" s="1"/>
  <c r="E22" i="5" l="1"/>
  <c r="I126" i="3"/>
  <c r="F7" i="5"/>
  <c r="D22" i="5" l="1"/>
  <c r="F22" i="5" s="1"/>
  <c r="G138" i="3"/>
  <c r="G139" i="3"/>
  <c r="G140" i="3"/>
  <c r="G141" i="3"/>
  <c r="G142" i="3"/>
  <c r="G143" i="3"/>
  <c r="G137" i="3"/>
  <c r="G132" i="3"/>
  <c r="G117" i="3"/>
  <c r="G116" i="3"/>
  <c r="G118" i="3"/>
  <c r="G112" i="3"/>
  <c r="G111" i="3"/>
  <c r="G105" i="3"/>
  <c r="G106" i="3"/>
  <c r="J98" i="3"/>
  <c r="K98" i="3" s="1"/>
  <c r="J101" i="3"/>
  <c r="K101" i="3" s="1"/>
  <c r="J94" i="3"/>
  <c r="K94" i="3" s="1"/>
  <c r="G91" i="3"/>
  <c r="G87" i="3"/>
  <c r="G88" i="3"/>
  <c r="G70" i="3"/>
  <c r="G86" i="3"/>
  <c r="G76" i="3"/>
  <c r="G77" i="3"/>
  <c r="G78" i="3"/>
  <c r="G79" i="3"/>
  <c r="G80" i="3"/>
  <c r="G81" i="3"/>
  <c r="G82" i="3"/>
  <c r="G83" i="3"/>
  <c r="G75" i="3"/>
  <c r="G71" i="3"/>
  <c r="G72" i="3"/>
  <c r="G56" i="3"/>
  <c r="G57" i="3"/>
  <c r="G58" i="3"/>
  <c r="G59" i="3"/>
  <c r="G60" i="3"/>
  <c r="G61" i="3"/>
  <c r="J61" i="3" s="1"/>
  <c r="K61" i="3" s="1"/>
  <c r="G62" i="3"/>
  <c r="J62" i="3" s="1"/>
  <c r="K62" i="3" s="1"/>
  <c r="G63" i="3"/>
  <c r="G64" i="3"/>
  <c r="G65" i="3"/>
  <c r="G66" i="3"/>
  <c r="G67" i="3"/>
  <c r="G55" i="3"/>
  <c r="D24" i="5" l="1"/>
  <c r="E11" i="5"/>
  <c r="M101" i="3"/>
  <c r="M55" i="3"/>
  <c r="M67" i="3"/>
  <c r="M56" i="3"/>
  <c r="J137" i="3"/>
  <c r="G113" i="3"/>
  <c r="M105" i="3"/>
  <c r="J132" i="3"/>
  <c r="K132" i="3" s="1"/>
  <c r="G130" i="3"/>
  <c r="D20" i="5"/>
  <c r="J60" i="3"/>
  <c r="D10" i="5"/>
  <c r="G128" i="3"/>
  <c r="M61" i="3"/>
  <c r="M62" i="3"/>
  <c r="K137" i="3" l="1"/>
  <c r="F11" i="5"/>
  <c r="M58" i="3"/>
  <c r="E26" i="5"/>
  <c r="F26" i="5" s="1"/>
  <c r="E20" i="5"/>
  <c r="F20" i="5" s="1"/>
  <c r="G129" i="3"/>
  <c r="D23" i="5"/>
  <c r="D19" i="5"/>
  <c r="E16" i="5"/>
  <c r="F16" i="5" s="1"/>
  <c r="E15" i="5"/>
  <c r="F15" i="5" s="1"/>
  <c r="E13" i="5"/>
  <c r="F13" i="5" s="1"/>
  <c r="K60" i="3"/>
  <c r="M60" i="3"/>
  <c r="D21" i="5"/>
  <c r="G122" i="3"/>
  <c r="G121" i="3"/>
  <c r="D28" i="5" l="1"/>
  <c r="E24" i="5"/>
  <c r="F24" i="5" s="1"/>
  <c r="E18" i="5"/>
  <c r="F18" i="5" s="1"/>
  <c r="E19" i="5"/>
  <c r="F19" i="5" s="1"/>
  <c r="E17" i="5"/>
  <c r="F17" i="5" s="1"/>
  <c r="E14" i="5"/>
  <c r="F14" i="5" s="1"/>
  <c r="E12" i="5"/>
  <c r="F12" i="5" s="1"/>
  <c r="E23" i="5" l="1"/>
  <c r="F23" i="5" s="1"/>
  <c r="E25" i="5"/>
  <c r="F25" i="5" s="1"/>
  <c r="E10" i="5"/>
  <c r="E21" i="5"/>
  <c r="F21" i="5" s="1"/>
  <c r="I22" i="5" l="1"/>
  <c r="K163" i="3"/>
  <c r="K164" i="3" s="1"/>
  <c r="F10" i="5"/>
  <c r="K27" i="5" l="1"/>
  <c r="F30" i="5" l="1"/>
  <c r="I28" i="5"/>
  <c r="I30" i="5" s="1"/>
  <c r="F32" i="5" l="1"/>
  <c r="I31" i="5"/>
  <c r="I32" i="5" s="1"/>
  <c r="K33" i="5" l="1"/>
  <c r="I33" i="5"/>
  <c r="I34" i="5" s="1"/>
</calcChain>
</file>

<file path=xl/comments1.xml><?xml version="1.0" encoding="utf-8"?>
<comments xmlns="http://schemas.openxmlformats.org/spreadsheetml/2006/main">
  <authors>
    <author>User</author>
  </authors>
  <commentList>
    <comment ref="B85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Different Rates
Refer mail from Vickson 24/10</t>
        </r>
      </text>
    </comment>
    <comment ref="B103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Different Rates
Refer mail from Vickson 24/10</t>
        </r>
      </text>
    </comment>
    <comment ref="B13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Contractor does not supply meters and bases
Refer mail from Vickson 24/10</t>
        </r>
      </text>
    </comment>
  </commentList>
</comments>
</file>

<file path=xl/sharedStrings.xml><?xml version="1.0" encoding="utf-8"?>
<sst xmlns="http://schemas.openxmlformats.org/spreadsheetml/2006/main" count="524" uniqueCount="200">
  <si>
    <t>Item</t>
  </si>
  <si>
    <t>Description</t>
  </si>
  <si>
    <t>Unit</t>
  </si>
  <si>
    <t>MRate</t>
  </si>
  <si>
    <t>LRate</t>
  </si>
  <si>
    <t xml:space="preserve">Total </t>
  </si>
  <si>
    <t>A</t>
  </si>
  <si>
    <t>Preliminaries &amp; General</t>
  </si>
  <si>
    <t>Sum</t>
  </si>
  <si>
    <t>B</t>
  </si>
  <si>
    <t>Pegging out the works</t>
  </si>
  <si>
    <t>1</t>
  </si>
  <si>
    <t>m</t>
  </si>
  <si>
    <t>2</t>
  </si>
  <si>
    <t>C</t>
  </si>
  <si>
    <t>Digging Holes</t>
  </si>
  <si>
    <t>e.a.</t>
  </si>
  <si>
    <t>3</t>
  </si>
  <si>
    <t>D</t>
  </si>
  <si>
    <t>Plant poles</t>
  </si>
  <si>
    <t>11m Wood 160-180mm tops</t>
  </si>
  <si>
    <t>E</t>
  </si>
  <si>
    <t>Int ass delta 0 deg</t>
  </si>
  <si>
    <t>Int ass vertical (1-10 deg)</t>
  </si>
  <si>
    <t>Strain ass delta (0-30 deg)</t>
  </si>
  <si>
    <t>Strain ass delta (30-90 deg)</t>
  </si>
  <si>
    <t>Terminal delta</t>
  </si>
  <si>
    <t>T-off ass int-delta</t>
  </si>
  <si>
    <t>T-off ass str-delta</t>
  </si>
  <si>
    <t>T-off ass int vert</t>
  </si>
  <si>
    <t>Susp ass vert (10-30 deg)</t>
  </si>
  <si>
    <t>Terminal ass vert</t>
  </si>
  <si>
    <t>In-line strain vert</t>
  </si>
  <si>
    <t>Strain ass vertical (30-90 deg)</t>
  </si>
  <si>
    <t>F</t>
  </si>
  <si>
    <t>MV Stays</t>
  </si>
  <si>
    <t>1 Off conv anchor</t>
  </si>
  <si>
    <t>1 Off flying stay</t>
  </si>
  <si>
    <t>1 Off strut pole 9m</t>
  </si>
  <si>
    <t>G</t>
  </si>
  <si>
    <t>LV Structures</t>
  </si>
  <si>
    <t>Int / susp (0-30 deg)</t>
  </si>
  <si>
    <t>Intermediate service</t>
  </si>
  <si>
    <t>Strain (0-60 deg)</t>
  </si>
  <si>
    <t>Strain (60-90 deg)</t>
  </si>
  <si>
    <t>Terminal</t>
  </si>
  <si>
    <t>T-off from interm</t>
  </si>
  <si>
    <t>T-off from strain</t>
  </si>
  <si>
    <t>Cross int-int ass</t>
  </si>
  <si>
    <t>H</t>
  </si>
  <si>
    <t>LV Stays</t>
  </si>
  <si>
    <t>I</t>
  </si>
  <si>
    <t>Service Boxes</t>
  </si>
  <si>
    <t>J</t>
  </si>
  <si>
    <t>Stringing</t>
  </si>
  <si>
    <t>Fox conductor</t>
  </si>
  <si>
    <t>Mink conductor</t>
  </si>
  <si>
    <t>K</t>
  </si>
  <si>
    <t>Transformer Installation</t>
  </si>
  <si>
    <t>L</t>
  </si>
  <si>
    <t>Installation Earthing</t>
  </si>
  <si>
    <t>Bonding</t>
  </si>
  <si>
    <t>M</t>
  </si>
  <si>
    <t>Pole Numbering</t>
  </si>
  <si>
    <t>MV pole number</t>
  </si>
  <si>
    <t>LV pole number</t>
  </si>
  <si>
    <t>N</t>
  </si>
  <si>
    <t>Commissioning</t>
  </si>
  <si>
    <t>Test &amp; commission trsf and MV equipment</t>
  </si>
  <si>
    <t>O</t>
  </si>
  <si>
    <t>Other</t>
  </si>
  <si>
    <t>Drop-out fuses three phase</t>
  </si>
  <si>
    <t>Drop-out fuses dual phase</t>
  </si>
  <si>
    <t>ea</t>
  </si>
  <si>
    <t>P</t>
  </si>
  <si>
    <t>House Connections</t>
  </si>
  <si>
    <t>Overhead  connection</t>
  </si>
  <si>
    <t>Sealing of meters</t>
  </si>
  <si>
    <t>COC certificates</t>
  </si>
  <si>
    <t>Excavate and plant poles</t>
  </si>
  <si>
    <t>5m Wood 80-100 mm tops</t>
  </si>
  <si>
    <t>7m Wood 120-140 mm tops</t>
  </si>
  <si>
    <t>Conductor</t>
  </si>
  <si>
    <t>Bush Clearing and Tree Felling</t>
  </si>
  <si>
    <t>Shackpole Dressing</t>
  </si>
  <si>
    <t>R</t>
  </si>
  <si>
    <t>SUMMARY</t>
  </si>
  <si>
    <t>SUB-TOTAL</t>
  </si>
  <si>
    <t>Q</t>
  </si>
  <si>
    <t>Amount</t>
  </si>
  <si>
    <t>Mtotal</t>
  </si>
  <si>
    <t>Ltotal</t>
  </si>
  <si>
    <t>MQty</t>
  </si>
  <si>
    <t>LQty</t>
  </si>
  <si>
    <t>Materials</t>
  </si>
  <si>
    <t>Labour</t>
  </si>
  <si>
    <t>Total Price</t>
  </si>
  <si>
    <t>Site Establishment &amp; Safety</t>
  </si>
  <si>
    <t>S</t>
  </si>
  <si>
    <t>T</t>
  </si>
  <si>
    <t>HV Structures Three Phase</t>
  </si>
  <si>
    <t>LV Protection</t>
  </si>
  <si>
    <t>2A</t>
  </si>
  <si>
    <t>Termination at TRFR</t>
  </si>
  <si>
    <t>MV 'THREE  PHASE</t>
  </si>
  <si>
    <t>Int ass stag vertical ( 0-10 deg )3ph</t>
  </si>
  <si>
    <t>Prov. Sum</t>
  </si>
  <si>
    <t>Training</t>
  </si>
  <si>
    <t>Live work</t>
  </si>
  <si>
    <t>Site Camp, store, personnel, rental, transport, notice board, etc.</t>
  </si>
  <si>
    <t>U</t>
  </si>
  <si>
    <t>Compliance with OHS Act</t>
  </si>
  <si>
    <t>Supply and provision of Equipment for working at Heights &amp; ensure use thereof for full compliance</t>
  </si>
  <si>
    <t>Barricading: Supply &amp; install, including removal upon completion to ensure full compliance to legislation</t>
  </si>
  <si>
    <t>Related Training</t>
  </si>
  <si>
    <t>Occupational Health and Safety Administration</t>
  </si>
  <si>
    <t>Medical Surveillance</t>
  </si>
  <si>
    <t>Facilities and Equipment</t>
  </si>
  <si>
    <t>Safety Signage</t>
  </si>
  <si>
    <t>Conductor (Installation incl in service con rate)</t>
  </si>
  <si>
    <t xml:space="preserve">Payment of EPWP Workers </t>
  </si>
  <si>
    <t xml:space="preserve">Payment of UIF EPWP </t>
  </si>
  <si>
    <t>V</t>
  </si>
  <si>
    <t>Street Lights And Spigots</t>
  </si>
  <si>
    <t>No</t>
  </si>
  <si>
    <t>150mm Spigots</t>
  </si>
  <si>
    <t>Piercing connectors for earth/live and neutral to ABC</t>
  </si>
  <si>
    <t>1.5mm PVC x 1.5m Long cable for connection</t>
  </si>
  <si>
    <t>'Street Lights And Spigots</t>
  </si>
  <si>
    <t>Trenches</t>
  </si>
  <si>
    <t>32mm Round Steel Conduit for cables</t>
  </si>
  <si>
    <t>Transformer Installation And Accessories (nuts, bolts, clamps, and all cross arms and post or long rod insulators (use long rods for calculations), D-fuses, platform, surge arrestors)</t>
  </si>
  <si>
    <t>MV / LV Pegging as well as removed stand pegs.</t>
  </si>
  <si>
    <t>Excavation for all LV stay holes (Rates apply for drilling or digging with backfilling per hole for all soil conditions)</t>
  </si>
  <si>
    <t>Excavation for all MV stay holes (Rates apply for drilling or digging with backfilling per hole for all soil conditions)</t>
  </si>
  <si>
    <r>
      <t xml:space="preserve">AS-Built drawing by an approved surveyor </t>
    </r>
    <r>
      <rPr>
        <b/>
        <sz val="10"/>
        <color theme="1"/>
        <rFont val="Arial"/>
        <family val="2"/>
      </rPr>
      <t>(Who did the pegging of the project)</t>
    </r>
  </si>
  <si>
    <t>Holes 11m (160-180mm) wooden Poles DIA TOP (Rates apply for drilling or digging with backfilling per hole for all soil conditions)</t>
  </si>
  <si>
    <t>Excavate cable trenches for HV cable excavate in all types of soil conditions 1.2m deep. Includes backfilling - 1200mm x 450mm</t>
  </si>
  <si>
    <t>Excavate cable trenches for LV cable excavate in all types of soil conditions 0.8m deep. Includes backfilling - 800mm x 450mm</t>
  </si>
  <si>
    <t>Excavate cable trenches for LV HOUSE CONNECTIONS cable excavate in all types of soil conditions 0.8m deep. Includes backfilling - 800mm x 450mm</t>
  </si>
  <si>
    <t xml:space="preserve">Backfill soil (if approved by engineer will be paid per actual quantity </t>
  </si>
  <si>
    <t>16mm sq Airdac CNE plus Pilot wires for street lights</t>
  </si>
  <si>
    <t>HV CONDUCTOR AIR JUNCTION WITH "T" FERRULES</t>
  </si>
  <si>
    <t>LV Earthing (10m tail/35mm AL rod with 3kg 35mm cu earthmat with 50/50 mixture conductive cement at every first and last pole from trf in 4mx20mm galvanised pipe)</t>
  </si>
  <si>
    <t>MV Earthing (Type 1 crowfoot)10m tail/35mm AL rod from trf in 4mx20mm galvanised pipe to grond then crowfoot.</t>
  </si>
  <si>
    <t>2a</t>
  </si>
  <si>
    <t>2x eye nuts and 1 meter galvanised rod for each MV pole.</t>
  </si>
  <si>
    <t>2b</t>
  </si>
  <si>
    <t>Parallel earth bridge peaces. (35mm AL conductor (1,2m) and X2 pg clamps INCLUDED)</t>
  </si>
  <si>
    <t>70W HPS/T 4Y with Lamps</t>
  </si>
  <si>
    <t>Install Cable Sleeves 110mm at all road crossing</t>
  </si>
  <si>
    <t>Underground connection including fixed 2m conduit pipe against house.</t>
  </si>
  <si>
    <t>1.A</t>
  </si>
  <si>
    <t>1.B</t>
  </si>
  <si>
    <t>3.5m Wood Cross-arm (140-160mm)</t>
  </si>
  <si>
    <t>COST PER CONNECTION ALL INCLUSIVE</t>
  </si>
  <si>
    <t>SUB TOTAL B EXC. 15% VAT</t>
  </si>
  <si>
    <t>TOTAL INC. 15% VAT</t>
  </si>
  <si>
    <t>70 mm sq ABC  3-ph</t>
  </si>
  <si>
    <t xml:space="preserve">35 mm sq ABC 3-ph </t>
  </si>
  <si>
    <t>1.C</t>
  </si>
  <si>
    <t xml:space="preserve">3.5m Steel Cross-arm Set </t>
  </si>
  <si>
    <t xml:space="preserve">Cross-Arms, Excavate and plant poles </t>
  </si>
  <si>
    <t>Holes 9m (140-160mm) wooden Poles DIA TOP (Rates apply for drilling or digging with backfilling per hole for all soil conditions)</t>
  </si>
  <si>
    <t xml:space="preserve"> 9m Wood  140-160 mm tops</t>
  </si>
  <si>
    <t xml:space="preserve"> 7m Wood  120-140 mm tops</t>
  </si>
  <si>
    <t>50kVA x 3 Ph  - new</t>
  </si>
  <si>
    <t xml:space="preserve">Transformers:   22kV </t>
  </si>
  <si>
    <t>LV Protection Morsdorf Type Fuses</t>
  </si>
  <si>
    <t>Holes 7m (120-140mm) wooden Poles DIA TOP (Rates apply for drilling or digging with backfilling per hole for all soil conditions)</t>
  </si>
  <si>
    <t>ADD 15% VAT</t>
  </si>
  <si>
    <t xml:space="preserve">SUB TOTAL A </t>
  </si>
  <si>
    <r>
      <t xml:space="preserve">ADD </t>
    </r>
    <r>
      <rPr>
        <b/>
        <sz val="10"/>
        <rFont val="Arial"/>
        <family val="2"/>
      </rPr>
      <t>CONTINGENCIES @ 10%</t>
    </r>
    <r>
      <rPr>
        <sz val="10"/>
        <rFont val="Arial"/>
        <family val="2"/>
      </rPr>
      <t xml:space="preserve"> </t>
    </r>
  </si>
  <si>
    <t>km</t>
  </si>
  <si>
    <t>Link assembly  ( On-load) three phase</t>
  </si>
  <si>
    <t>Payment of PSC Members (6 members)</t>
  </si>
  <si>
    <t>Compliance with OHS Act &amp; Safety File and safety inspections and meetings.</t>
  </si>
  <si>
    <t>100kVA x 3 Ph - new</t>
  </si>
  <si>
    <t>32kVA x 3 Ph  - new</t>
  </si>
  <si>
    <t>16kVA x 3 Ph  - new</t>
  </si>
  <si>
    <t xml:space="preserve"> 63A Dual phase (32 &amp; 16kVA)</t>
  </si>
  <si>
    <t>Supply Readyboard, Split Meter 2 x 16A SKTS</t>
  </si>
  <si>
    <t>DIN Rail Single Phase PLC Smart Split Meter with CIU 20A</t>
  </si>
  <si>
    <t xml:space="preserve"> 9m Wood  180-200 mm tops</t>
  </si>
  <si>
    <t>11m Wood 180-200mm tops</t>
  </si>
  <si>
    <t>12m Wood 160-180mm tops</t>
  </si>
  <si>
    <t>Payment of Student @ R 5 500.00 Per Month</t>
  </si>
  <si>
    <t>Payment of CLO @ R 6 500.00 Per Month</t>
  </si>
  <si>
    <t>Supply of all items of Personal Protective Clothing/Equipment &amp; ensure use thereof for full compliance (EPWP Workers)</t>
  </si>
  <si>
    <t>6mm sq Airdac CNE plus Pilot wires</t>
  </si>
  <si>
    <t>1 Off strut pole 12m</t>
  </si>
  <si>
    <t>Recloser 22kV 400A 8KA with IRTU</t>
  </si>
  <si>
    <t>10mm sq Airdac CNE plus Pilot wires</t>
  </si>
  <si>
    <t>Holes 12m (180-200mm) wooden Poles DIA TOP (Rates apply for drilling or digging with backfilling per hole for all soil conditions)</t>
  </si>
  <si>
    <t>Dismantle Existing MV Line (3 Phase)</t>
  </si>
  <si>
    <t>INTERFACE: DC450 G3; PLC DC;230V COMPLETE WITH KIOSK</t>
  </si>
  <si>
    <t>BILLS OF QUANTITIES FOR  THE ELECTRIFICATION OF 415 HOUSEHOLDS AT STAAIKRAAL (STRYDKRAAL)</t>
  </si>
  <si>
    <t>ELECTRIFICATION OF 415 HOUSEHOLDS AT STAAIKRAAL (STRYDKRAAL)</t>
  </si>
  <si>
    <t>415</t>
  </si>
  <si>
    <t xml:space="preserve">1 - 4 Way Split Meter box : 1 x 50 c1 5kA mcb with 1.2m tails and surge arrestors (Eskom Spec)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</si>
</sst>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#,##0_ ;\-#,##0\ "/>
    <numFmt numFmtId="165" formatCode="&quot;R&quot;\ #,##0.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96">
    <xf numFmtId="0" fontId="0" fillId="0" borderId="0" xfId="0"/>
    <xf numFmtId="0" fontId="0" fillId="0" borderId="0" xfId="0" quotePrefix="1" applyNumberFormat="1" applyAlignment="1">
      <alignment horizontal="justify"/>
    </xf>
    <xf numFmtId="0" fontId="0" fillId="0" borderId="0" xfId="0" applyAlignment="1">
      <alignment horizontal="justify"/>
    </xf>
    <xf numFmtId="0" fontId="0" fillId="0" borderId="0" xfId="0" applyAlignment="1">
      <alignment horizontal="center"/>
    </xf>
    <xf numFmtId="0" fontId="3" fillId="0" borderId="0" xfId="0" applyFont="1"/>
    <xf numFmtId="0" fontId="6" fillId="0" borderId="0" xfId="0" applyFont="1"/>
    <xf numFmtId="44" fontId="0" fillId="0" borderId="0" xfId="0" quotePrefix="1" applyNumberFormat="1"/>
    <xf numFmtId="44" fontId="0" fillId="0" borderId="0" xfId="0" applyNumberFormat="1"/>
    <xf numFmtId="0" fontId="3" fillId="2" borderId="9" xfId="0" applyNumberFormat="1" applyFont="1" applyFill="1" applyBorder="1"/>
    <xf numFmtId="0" fontId="3" fillId="2" borderId="10" xfId="0" applyFont="1" applyFill="1" applyBorder="1" applyAlignment="1">
      <alignment horizontal="justify"/>
    </xf>
    <xf numFmtId="0" fontId="3" fillId="0" borderId="0" xfId="0" quotePrefix="1" applyNumberFormat="1" applyFont="1" applyAlignment="1">
      <alignment horizontal="justify"/>
    </xf>
    <xf numFmtId="15" fontId="2" fillId="0" borderId="0" xfId="0" applyNumberFormat="1" applyFont="1" applyFill="1" applyBorder="1"/>
    <xf numFmtId="0" fontId="3" fillId="0" borderId="0" xfId="0" quotePrefix="1" applyNumberFormat="1" applyFont="1" applyFill="1"/>
    <xf numFmtId="39" fontId="3" fillId="0" borderId="0" xfId="2" quotePrefix="1" applyNumberFormat="1" applyFont="1" applyFill="1" applyAlignment="1">
      <alignment horizontal="right"/>
    </xf>
    <xf numFmtId="0" fontId="3" fillId="0" borderId="0" xfId="0" applyFont="1" applyFill="1"/>
    <xf numFmtId="39" fontId="3" fillId="0" borderId="0" xfId="2" applyNumberFormat="1" applyFont="1" applyFill="1" applyBorder="1"/>
    <xf numFmtId="0" fontId="4" fillId="0" borderId="0" xfId="0" applyFont="1" applyFill="1"/>
    <xf numFmtId="0" fontId="4" fillId="0" borderId="0" xfId="0" applyFont="1" applyFill="1" applyBorder="1"/>
    <xf numFmtId="39" fontId="4" fillId="0" borderId="0" xfId="2" applyNumberFormat="1" applyFont="1" applyFill="1" applyBorder="1"/>
    <xf numFmtId="39" fontId="4" fillId="0" borderId="0" xfId="2" applyNumberFormat="1" applyFont="1" applyFill="1"/>
    <xf numFmtId="39" fontId="3" fillId="0" borderId="0" xfId="2" applyNumberFormat="1" applyFont="1" applyFill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justify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justify"/>
    </xf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44" fontId="0" fillId="0" borderId="0" xfId="0" applyNumberFormat="1" applyAlignment="1">
      <alignment horizontal="justify"/>
    </xf>
    <xf numFmtId="0" fontId="3" fillId="2" borderId="23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44" fontId="1" fillId="2" borderId="0" xfId="0" applyNumberFormat="1" applyFont="1" applyFill="1" applyBorder="1" applyAlignment="1">
      <alignment horizontal="left" vertical="center"/>
    </xf>
    <xf numFmtId="44" fontId="1" fillId="2" borderId="15" xfId="0" applyNumberFormat="1" applyFont="1" applyFill="1" applyBorder="1" applyAlignment="1">
      <alignment horizontal="left" vertical="center"/>
    </xf>
    <xf numFmtId="0" fontId="1" fillId="0" borderId="8" xfId="0" quotePrefix="1" applyNumberFormat="1" applyFont="1" applyBorder="1" applyAlignment="1">
      <alignment horizontal="center"/>
    </xf>
    <xf numFmtId="0" fontId="1" fillId="0" borderId="8" xfId="0" quotePrefix="1" applyNumberFormat="1" applyFont="1" applyBorder="1" applyAlignment="1">
      <alignment horizontal="justify"/>
    </xf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justify"/>
    </xf>
    <xf numFmtId="0" fontId="1" fillId="0" borderId="23" xfId="0" applyFont="1" applyBorder="1" applyAlignment="1">
      <alignment horizontal="center"/>
    </xf>
    <xf numFmtId="0" fontId="1" fillId="0" borderId="23" xfId="0" quotePrefix="1" applyNumberFormat="1" applyFont="1" applyBorder="1" applyAlignment="1">
      <alignment horizontal="justify"/>
    </xf>
    <xf numFmtId="0" fontId="3" fillId="2" borderId="11" xfId="0" applyFont="1" applyFill="1" applyBorder="1" applyAlignment="1">
      <alignment horizontal="center"/>
    </xf>
    <xf numFmtId="0" fontId="3" fillId="2" borderId="12" xfId="0" quotePrefix="1" applyNumberFormat="1" applyFont="1" applyFill="1" applyBorder="1" applyAlignment="1">
      <alignment horizontal="justify"/>
    </xf>
    <xf numFmtId="0" fontId="3" fillId="2" borderId="13" xfId="0" applyFont="1" applyFill="1" applyBorder="1" applyAlignment="1">
      <alignment horizontal="center"/>
    </xf>
    <xf numFmtId="0" fontId="3" fillId="2" borderId="0" xfId="0" quotePrefix="1" applyNumberFormat="1" applyFont="1" applyFill="1" applyBorder="1" applyAlignment="1">
      <alignment horizontal="justify"/>
    </xf>
    <xf numFmtId="44" fontId="3" fillId="2" borderId="16" xfId="0" applyNumberFormat="1" applyFont="1" applyFill="1" applyBorder="1"/>
    <xf numFmtId="44" fontId="3" fillId="2" borderId="35" xfId="0" applyNumberFormat="1" applyFont="1" applyFill="1" applyBorder="1"/>
    <xf numFmtId="44" fontId="3" fillId="3" borderId="20" xfId="0" applyNumberFormat="1" applyFont="1" applyFill="1" applyBorder="1"/>
    <xf numFmtId="44" fontId="3" fillId="2" borderId="20" xfId="2" applyNumberFormat="1" applyFont="1" applyFill="1" applyBorder="1" applyAlignment="1"/>
    <xf numFmtId="44" fontId="1" fillId="0" borderId="8" xfId="0" applyNumberFormat="1" applyFont="1" applyBorder="1" applyAlignment="1">
      <alignment horizontal="right" vertical="center"/>
    </xf>
    <xf numFmtId="44" fontId="1" fillId="0" borderId="8" xfId="0" quotePrefix="1" applyNumberFormat="1" applyFont="1" applyBorder="1" applyAlignment="1">
      <alignment horizontal="right" vertical="center"/>
    </xf>
    <xf numFmtId="44" fontId="1" fillId="0" borderId="17" xfId="0" applyNumberFormat="1" applyFont="1" applyBorder="1" applyAlignment="1">
      <alignment horizontal="right" vertical="center"/>
    </xf>
    <xf numFmtId="44" fontId="3" fillId="2" borderId="14" xfId="0" quotePrefix="1" applyNumberFormat="1" applyFont="1" applyFill="1" applyBorder="1" applyAlignment="1">
      <alignment horizontal="right" vertical="center"/>
    </xf>
    <xf numFmtId="44" fontId="3" fillId="2" borderId="23" xfId="2" applyNumberFormat="1" applyFont="1" applyFill="1" applyBorder="1" applyAlignment="1">
      <alignment horizontal="right" vertical="center"/>
    </xf>
    <xf numFmtId="44" fontId="3" fillId="2" borderId="14" xfId="2" applyNumberFormat="1" applyFont="1" applyFill="1" applyBorder="1" applyAlignment="1">
      <alignment horizontal="right" vertical="center"/>
    </xf>
    <xf numFmtId="44" fontId="3" fillId="2" borderId="35" xfId="2" applyNumberFormat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44" fontId="1" fillId="0" borderId="37" xfId="0" applyNumberFormat="1" applyFont="1" applyBorder="1" applyAlignment="1">
      <alignment horizontal="right" vertical="center"/>
    </xf>
    <xf numFmtId="0" fontId="1" fillId="0" borderId="14" xfId="0" quotePrefix="1" applyNumberFormat="1" applyFont="1" applyBorder="1" applyAlignment="1">
      <alignment horizontal="justify"/>
    </xf>
    <xf numFmtId="0" fontId="9" fillId="0" borderId="17" xfId="0" applyFont="1" applyFill="1" applyBorder="1"/>
    <xf numFmtId="0" fontId="10" fillId="0" borderId="29" xfId="0" quotePrefix="1" applyNumberFormat="1" applyFont="1" applyFill="1" applyBorder="1" applyAlignment="1">
      <alignment horizontal="center"/>
    </xf>
    <xf numFmtId="0" fontId="10" fillId="0" borderId="25" xfId="0" quotePrefix="1" applyNumberFormat="1" applyFont="1" applyBorder="1" applyAlignment="1">
      <alignment horizontal="justify"/>
    </xf>
    <xf numFmtId="0" fontId="10" fillId="0" borderId="25" xfId="0" quotePrefix="1" applyNumberFormat="1" applyFont="1" applyFill="1" applyBorder="1" applyAlignment="1">
      <alignment horizontal="center"/>
    </xf>
    <xf numFmtId="0" fontId="10" fillId="0" borderId="25" xfId="0" applyNumberFormat="1" applyFont="1" applyFill="1" applyBorder="1" applyAlignment="1">
      <alignment horizontal="center"/>
    </xf>
    <xf numFmtId="39" fontId="10" fillId="0" borderId="25" xfId="2" quotePrefix="1" applyNumberFormat="1" applyFont="1" applyFill="1" applyBorder="1" applyAlignment="1">
      <alignment horizontal="center"/>
    </xf>
    <xf numFmtId="39" fontId="10" fillId="0" borderId="25" xfId="2" applyNumberFormat="1" applyFont="1" applyFill="1" applyBorder="1" applyAlignment="1">
      <alignment horizontal="center"/>
    </xf>
    <xf numFmtId="39" fontId="10" fillId="0" borderId="26" xfId="2" applyNumberFormat="1" applyFont="1" applyFill="1" applyBorder="1" applyAlignment="1">
      <alignment horizontal="center"/>
    </xf>
    <xf numFmtId="39" fontId="10" fillId="0" borderId="27" xfId="2" applyNumberFormat="1" applyFont="1" applyFill="1" applyBorder="1" applyAlignment="1">
      <alignment horizontal="center"/>
    </xf>
    <xf numFmtId="0" fontId="10" fillId="0" borderId="17" xfId="0" applyFont="1" applyFill="1" applyBorder="1"/>
    <xf numFmtId="0" fontId="10" fillId="0" borderId="6" xfId="0" quotePrefix="1" applyNumberFormat="1" applyFont="1" applyFill="1" applyBorder="1" applyAlignment="1">
      <alignment horizontal="center"/>
    </xf>
    <xf numFmtId="0" fontId="10" fillId="0" borderId="19" xfId="0" applyNumberFormat="1" applyFont="1" applyBorder="1" applyAlignment="1">
      <alignment horizontal="justify"/>
    </xf>
    <xf numFmtId="0" fontId="9" fillId="0" borderId="19" xfId="0" applyFont="1" applyFill="1" applyBorder="1" applyAlignment="1">
      <alignment horizontal="center"/>
    </xf>
    <xf numFmtId="39" fontId="9" fillId="0" borderId="19" xfId="2" applyNumberFormat="1" applyFont="1" applyFill="1" applyBorder="1"/>
    <xf numFmtId="0" fontId="9" fillId="0" borderId="19" xfId="2" applyNumberFormat="1" applyFont="1" applyFill="1" applyBorder="1"/>
    <xf numFmtId="39" fontId="9" fillId="0" borderId="7" xfId="2" applyNumberFormat="1" applyFont="1" applyFill="1" applyBorder="1"/>
    <xf numFmtId="39" fontId="10" fillId="0" borderId="24" xfId="2" applyNumberFormat="1" applyFont="1" applyFill="1" applyBorder="1"/>
    <xf numFmtId="0" fontId="9" fillId="0" borderId="31" xfId="0" quotePrefix="1" applyNumberFormat="1" applyFont="1" applyFill="1" applyBorder="1" applyAlignment="1">
      <alignment horizontal="center"/>
    </xf>
    <xf numFmtId="0" fontId="9" fillId="0" borderId="2" xfId="0" applyFont="1" applyFill="1" applyBorder="1" applyAlignment="1" applyProtection="1">
      <alignment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/>
    </xf>
    <xf numFmtId="39" fontId="9" fillId="0" borderId="1" xfId="2" applyNumberFormat="1" applyFont="1" applyFill="1" applyBorder="1" applyAlignment="1">
      <alignment horizontal="right" vertical="center"/>
    </xf>
    <xf numFmtId="39" fontId="9" fillId="0" borderId="2" xfId="2" applyNumberFormat="1" applyFont="1" applyFill="1" applyBorder="1" applyAlignment="1">
      <alignment horizontal="right" vertical="center"/>
    </xf>
    <xf numFmtId="39" fontId="10" fillId="0" borderId="18" xfId="2" applyNumberFormat="1" applyFont="1" applyFill="1" applyBorder="1" applyAlignment="1">
      <alignment horizontal="right" vertical="center"/>
    </xf>
    <xf numFmtId="0" fontId="9" fillId="0" borderId="32" xfId="0" quotePrefix="1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32" xfId="0" quotePrefix="1" applyNumberFormat="1" applyFont="1" applyFill="1" applyBorder="1" applyAlignment="1">
      <alignment horizontal="center" vertical="center"/>
    </xf>
    <xf numFmtId="0" fontId="10" fillId="0" borderId="28" xfId="0" applyNumberFormat="1" applyFont="1" applyFill="1" applyBorder="1" applyAlignment="1">
      <alignment vertical="center"/>
    </xf>
    <xf numFmtId="0" fontId="10" fillId="0" borderId="4" xfId="0" applyFont="1" applyBorder="1" applyAlignment="1">
      <alignment horizontal="justify"/>
    </xf>
    <xf numFmtId="0" fontId="10" fillId="0" borderId="4" xfId="0" applyFont="1" applyFill="1" applyBorder="1" applyAlignment="1">
      <alignment horizontal="center" vertical="center"/>
    </xf>
    <xf numFmtId="39" fontId="10" fillId="0" borderId="4" xfId="2" applyNumberFormat="1" applyFont="1" applyFill="1" applyBorder="1" applyAlignment="1">
      <alignment vertical="center"/>
    </xf>
    <xf numFmtId="43" fontId="10" fillId="0" borderId="4" xfId="1" applyFont="1" applyFill="1" applyBorder="1" applyAlignment="1">
      <alignment vertical="center"/>
    </xf>
    <xf numFmtId="39" fontId="9" fillId="0" borderId="14" xfId="2" applyNumberFormat="1" applyFont="1" applyFill="1" applyBorder="1" applyAlignment="1">
      <alignment horizontal="right" vertical="center"/>
    </xf>
    <xf numFmtId="39" fontId="10" fillId="0" borderId="5" xfId="2" applyNumberFormat="1" applyFont="1" applyFill="1" applyBorder="1" applyAlignment="1">
      <alignment horizontal="right" vertical="center"/>
    </xf>
    <xf numFmtId="0" fontId="10" fillId="0" borderId="29" xfId="0" applyNumberFormat="1" applyFont="1" applyFill="1" applyBorder="1" applyAlignment="1">
      <alignment horizontal="center" vertical="center"/>
    </xf>
    <xf numFmtId="0" fontId="10" fillId="0" borderId="25" xfId="0" applyFont="1" applyFill="1" applyBorder="1" applyAlignment="1" applyProtection="1">
      <alignment wrapText="1"/>
    </xf>
    <xf numFmtId="0" fontId="9" fillId="0" borderId="3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39" fontId="9" fillId="0" borderId="1" xfId="2" applyNumberFormat="1" applyFont="1" applyFill="1" applyBorder="1" applyAlignment="1">
      <alignment horizontal="center" vertical="center"/>
    </xf>
    <xf numFmtId="39" fontId="9" fillId="0" borderId="18" xfId="2" applyNumberFormat="1" applyFont="1" applyFill="1" applyBorder="1" applyAlignment="1">
      <alignment horizontal="right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wrapText="1"/>
    </xf>
    <xf numFmtId="39" fontId="9" fillId="0" borderId="3" xfId="2" applyNumberFormat="1" applyFont="1" applyFill="1" applyBorder="1" applyAlignment="1">
      <alignment horizontal="center" vertical="center"/>
    </xf>
    <xf numFmtId="43" fontId="9" fillId="0" borderId="3" xfId="1" applyFont="1" applyFill="1" applyBorder="1" applyAlignment="1">
      <alignment horizontal="center" vertical="center"/>
    </xf>
    <xf numFmtId="39" fontId="9" fillId="0" borderId="3" xfId="2" applyNumberFormat="1" applyFont="1" applyFill="1" applyBorder="1" applyAlignment="1">
      <alignment horizontal="right" vertical="center"/>
    </xf>
    <xf numFmtId="39" fontId="9" fillId="0" borderId="34" xfId="2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>
      <alignment vertical="center"/>
    </xf>
    <xf numFmtId="43" fontId="10" fillId="0" borderId="5" xfId="1" applyFont="1" applyFill="1" applyBorder="1" applyAlignment="1">
      <alignment vertical="center"/>
    </xf>
    <xf numFmtId="39" fontId="10" fillId="0" borderId="14" xfId="2" applyNumberFormat="1" applyFont="1" applyFill="1" applyBorder="1" applyAlignment="1">
      <alignment horizontal="right" vertical="center"/>
    </xf>
    <xf numFmtId="0" fontId="10" fillId="0" borderId="19" xfId="0" quotePrefix="1" applyNumberFormat="1" applyFont="1" applyBorder="1" applyAlignment="1">
      <alignment horizontal="justify"/>
    </xf>
    <xf numFmtId="0" fontId="10" fillId="0" borderId="19" xfId="0" quotePrefix="1" applyNumberFormat="1" applyFont="1" applyFill="1" applyBorder="1" applyAlignment="1">
      <alignment horizontal="center"/>
    </xf>
    <xf numFmtId="0" fontId="9" fillId="0" borderId="1" xfId="0" quotePrefix="1" applyNumberFormat="1" applyFont="1" applyBorder="1" applyAlignment="1">
      <alignment horizontal="justify"/>
    </xf>
    <xf numFmtId="2" fontId="9" fillId="0" borderId="1" xfId="0" quotePrefix="1" applyNumberFormat="1" applyFont="1" applyFill="1" applyBorder="1" applyAlignment="1">
      <alignment horizontal="center" vertical="center"/>
    </xf>
    <xf numFmtId="39" fontId="9" fillId="0" borderId="1" xfId="2" quotePrefix="1" applyNumberFormat="1" applyFont="1" applyFill="1" applyBorder="1" applyAlignment="1">
      <alignment horizontal="center" vertical="center"/>
    </xf>
    <xf numFmtId="43" fontId="9" fillId="0" borderId="1" xfId="1" quotePrefix="1" applyFont="1" applyFill="1" applyBorder="1" applyAlignment="1">
      <alignment horizontal="center" vertical="center"/>
    </xf>
    <xf numFmtId="39" fontId="9" fillId="0" borderId="17" xfId="0" applyNumberFormat="1" applyFont="1" applyFill="1" applyBorder="1"/>
    <xf numFmtId="0" fontId="9" fillId="0" borderId="3" xfId="0" quotePrefix="1" applyNumberFormat="1" applyFont="1" applyBorder="1" applyAlignment="1">
      <alignment horizontal="justify"/>
    </xf>
    <xf numFmtId="2" fontId="9" fillId="0" borderId="3" xfId="0" quotePrefix="1" applyNumberFormat="1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justify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39" fontId="10" fillId="0" borderId="4" xfId="2" applyNumberFormat="1" applyFont="1" applyFill="1" applyBorder="1" applyAlignment="1">
      <alignment horizontal="center" vertical="center"/>
    </xf>
    <xf numFmtId="43" fontId="10" fillId="0" borderId="4" xfId="1" applyFont="1" applyFill="1" applyBorder="1" applyAlignment="1">
      <alignment horizontal="center" vertical="center"/>
    </xf>
    <xf numFmtId="43" fontId="10" fillId="0" borderId="25" xfId="1" quotePrefix="1" applyFont="1" applyFill="1" applyBorder="1" applyAlignment="1">
      <alignment horizontal="center"/>
    </xf>
    <xf numFmtId="0" fontId="9" fillId="0" borderId="1" xfId="0" quotePrefix="1" applyNumberFormat="1" applyFont="1" applyFill="1" applyBorder="1" applyAlignment="1">
      <alignment horizontal="center" vertical="center" wrapText="1"/>
    </xf>
    <xf numFmtId="37" fontId="9" fillId="0" borderId="1" xfId="2" applyNumberFormat="1" applyFont="1" applyFill="1" applyBorder="1" applyAlignment="1">
      <alignment horizontal="center" vertical="center"/>
    </xf>
    <xf numFmtId="39" fontId="9" fillId="0" borderId="1" xfId="2" quotePrefix="1" applyNumberFormat="1" applyFont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justify"/>
    </xf>
    <xf numFmtId="0" fontId="9" fillId="0" borderId="31" xfId="0" applyFont="1" applyFill="1" applyBorder="1" applyAlignment="1">
      <alignment horizontal="center"/>
    </xf>
    <xf numFmtId="39" fontId="9" fillId="0" borderId="3" xfId="2" quotePrefix="1" applyNumberFormat="1" applyFont="1" applyBorder="1" applyAlignment="1">
      <alignment horizontal="center" vertical="center"/>
    </xf>
    <xf numFmtId="0" fontId="9" fillId="0" borderId="21" xfId="0" quotePrefix="1" applyNumberFormat="1" applyFont="1" applyBorder="1" applyAlignment="1">
      <alignment horizontal="justify"/>
    </xf>
    <xf numFmtId="0" fontId="9" fillId="0" borderId="21" xfId="0" quotePrefix="1" applyNumberFormat="1" applyFont="1" applyFill="1" applyBorder="1" applyAlignment="1">
      <alignment horizontal="center" vertical="center" wrapText="1"/>
    </xf>
    <xf numFmtId="0" fontId="9" fillId="0" borderId="21" xfId="0" quotePrefix="1" applyNumberFormat="1" applyFont="1" applyFill="1" applyBorder="1" applyAlignment="1">
      <alignment horizontal="center" vertical="center"/>
    </xf>
    <xf numFmtId="39" fontId="9" fillId="0" borderId="21" xfId="2" applyNumberFormat="1" applyFont="1" applyFill="1" applyBorder="1" applyAlignment="1">
      <alignment horizontal="right" vertical="center"/>
    </xf>
    <xf numFmtId="39" fontId="10" fillId="0" borderId="22" xfId="2" applyNumberFormat="1" applyFont="1" applyFill="1" applyBorder="1" applyAlignment="1">
      <alignment horizontal="right" vertical="center"/>
    </xf>
    <xf numFmtId="0" fontId="10" fillId="0" borderId="4" xfId="0" quotePrefix="1" applyNumberFormat="1" applyFont="1" applyBorder="1" applyAlignment="1">
      <alignment horizontal="justify"/>
    </xf>
    <xf numFmtId="0" fontId="10" fillId="0" borderId="4" xfId="0" quotePrefix="1" applyNumberFormat="1" applyFont="1" applyFill="1" applyBorder="1" applyAlignment="1">
      <alignment horizontal="center" vertical="center"/>
    </xf>
    <xf numFmtId="39" fontId="10" fillId="0" borderId="4" xfId="2" quotePrefix="1" applyNumberFormat="1" applyFont="1" applyFill="1" applyBorder="1" applyAlignment="1">
      <alignment vertical="center"/>
    </xf>
    <xf numFmtId="37" fontId="10" fillId="0" borderId="4" xfId="0" quotePrefix="1" applyNumberFormat="1" applyFont="1" applyFill="1" applyBorder="1" applyAlignment="1">
      <alignment horizontal="center" vertical="center"/>
    </xf>
    <xf numFmtId="39" fontId="9" fillId="0" borderId="14" xfId="2" quotePrefix="1" applyNumberFormat="1" applyFont="1" applyFill="1" applyBorder="1" applyAlignment="1">
      <alignment horizontal="right" vertical="center"/>
    </xf>
    <xf numFmtId="39" fontId="10" fillId="0" borderId="5" xfId="2" quotePrefix="1" applyNumberFormat="1" applyFont="1" applyFill="1" applyBorder="1" applyAlignment="1">
      <alignment horizontal="right" vertical="center"/>
    </xf>
    <xf numFmtId="1" fontId="9" fillId="0" borderId="1" xfId="0" quotePrefix="1" applyNumberFormat="1" applyFont="1" applyFill="1" applyBorder="1" applyAlignment="1">
      <alignment horizontal="center" vertical="center"/>
    </xf>
    <xf numFmtId="37" fontId="9" fillId="0" borderId="1" xfId="0" quotePrefix="1" applyNumberFormat="1" applyFont="1" applyFill="1" applyBorder="1" applyAlignment="1">
      <alignment horizontal="center" vertical="center"/>
    </xf>
    <xf numFmtId="0" fontId="9" fillId="0" borderId="30" xfId="0" quotePrefix="1" applyNumberFormat="1" applyFont="1" applyFill="1" applyBorder="1" applyAlignment="1">
      <alignment horizontal="center"/>
    </xf>
    <xf numFmtId="1" fontId="9" fillId="0" borderId="21" xfId="0" quotePrefix="1" applyNumberFormat="1" applyFont="1" applyFill="1" applyBorder="1" applyAlignment="1">
      <alignment horizontal="center" vertical="center"/>
    </xf>
    <xf numFmtId="1" fontId="10" fillId="0" borderId="4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39" fontId="9" fillId="0" borderId="1" xfId="2" applyNumberFormat="1" applyFont="1" applyFill="1" applyBorder="1"/>
    <xf numFmtId="0" fontId="10" fillId="0" borderId="6" xfId="0" applyFont="1" applyFill="1" applyBorder="1" applyAlignment="1">
      <alignment horizontal="center"/>
    </xf>
    <xf numFmtId="39" fontId="9" fillId="0" borderId="1" xfId="2" applyNumberFormat="1" applyFont="1" applyBorder="1" applyAlignment="1">
      <alignment horizontal="center" vertical="center"/>
    </xf>
    <xf numFmtId="0" fontId="10" fillId="0" borderId="29" xfId="0" applyNumberFormat="1" applyFont="1" applyFill="1" applyBorder="1" applyAlignment="1">
      <alignment horizontal="center"/>
    </xf>
    <xf numFmtId="43" fontId="9" fillId="0" borderId="1" xfId="1" applyNumberFormat="1" applyFont="1" applyFill="1" applyBorder="1" applyAlignment="1">
      <alignment horizontal="center" vertical="center"/>
    </xf>
    <xf numFmtId="43" fontId="9" fillId="0" borderId="3" xfId="1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/>
    </xf>
    <xf numFmtId="0" fontId="9" fillId="0" borderId="3" xfId="0" quotePrefix="1" applyNumberFormat="1" applyFont="1" applyFill="1" applyBorder="1" applyAlignment="1">
      <alignment horizontal="center" vertical="center" wrapText="1"/>
    </xf>
    <xf numFmtId="39" fontId="9" fillId="0" borderId="3" xfId="2" quotePrefix="1" applyNumberFormat="1" applyFont="1" applyFill="1" applyBorder="1" applyAlignment="1">
      <alignment horizontal="center" vertical="center"/>
    </xf>
    <xf numFmtId="0" fontId="10" fillId="0" borderId="1" xfId="0" quotePrefix="1" applyNumberFormat="1" applyFont="1" applyBorder="1" applyAlignment="1">
      <alignment horizontal="justify"/>
    </xf>
    <xf numFmtId="39" fontId="9" fillId="0" borderId="1" xfId="2" applyNumberFormat="1" applyFont="1" applyFill="1" applyBorder="1" applyAlignment="1">
      <alignment horizontal="right"/>
    </xf>
    <xf numFmtId="39" fontId="9" fillId="0" borderId="2" xfId="2" applyNumberFormat="1" applyFont="1" applyFill="1" applyBorder="1" applyAlignment="1">
      <alignment horizontal="right"/>
    </xf>
    <xf numFmtId="39" fontId="10" fillId="0" borderId="18" xfId="2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10" fillId="0" borderId="1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1" fontId="9" fillId="0" borderId="3" xfId="0" quotePrefix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justify"/>
    </xf>
    <xf numFmtId="0" fontId="9" fillId="0" borderId="32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justify"/>
    </xf>
    <xf numFmtId="0" fontId="10" fillId="0" borderId="4" xfId="0" quotePrefix="1" applyNumberFormat="1" applyFont="1" applyFill="1" applyBorder="1" applyAlignment="1">
      <alignment horizontal="justify"/>
    </xf>
    <xf numFmtId="4" fontId="9" fillId="0" borderId="1" xfId="2" quotePrefix="1" applyNumberFormat="1" applyFont="1" applyFill="1" applyBorder="1" applyAlignment="1">
      <alignment horizontal="center" vertical="center"/>
    </xf>
    <xf numFmtId="0" fontId="9" fillId="0" borderId="1" xfId="3" applyNumberFormat="1" applyFont="1" applyBorder="1" applyAlignment="1">
      <alignment horizontal="justify"/>
    </xf>
    <xf numFmtId="0" fontId="9" fillId="0" borderId="19" xfId="0" quotePrefix="1" applyNumberFormat="1" applyFont="1" applyFill="1" applyBorder="1" applyAlignment="1">
      <alignment horizontal="center" vertical="center"/>
    </xf>
    <xf numFmtId="0" fontId="9" fillId="0" borderId="21" xfId="0" applyNumberFormat="1" applyFont="1" applyBorder="1" applyAlignment="1">
      <alignment horizontal="justify"/>
    </xf>
    <xf numFmtId="0" fontId="9" fillId="0" borderId="1" xfId="0" quotePrefix="1" applyNumberFormat="1" applyFont="1" applyBorder="1" applyAlignment="1">
      <alignment horizontal="left"/>
    </xf>
    <xf numFmtId="0" fontId="9" fillId="0" borderId="32" xfId="0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left"/>
    </xf>
    <xf numFmtId="0" fontId="9" fillId="0" borderId="6" xfId="0" quotePrefix="1" applyNumberFormat="1" applyFont="1" applyFill="1" applyBorder="1" applyAlignment="1">
      <alignment horizontal="center"/>
    </xf>
    <xf numFmtId="0" fontId="9" fillId="0" borderId="3" xfId="3" quotePrefix="1" applyNumberFormat="1" applyFont="1" applyBorder="1" applyAlignment="1">
      <alignment horizontal="justify"/>
    </xf>
    <xf numFmtId="0" fontId="9" fillId="0" borderId="23" xfId="0" applyFont="1" applyFill="1" applyBorder="1"/>
    <xf numFmtId="0" fontId="9" fillId="0" borderId="0" xfId="0" applyFont="1" applyFill="1" applyAlignment="1">
      <alignment horizontal="center"/>
    </xf>
    <xf numFmtId="0" fontId="9" fillId="0" borderId="0" xfId="0" applyFont="1" applyBorder="1" applyAlignment="1">
      <alignment horizontal="justify"/>
    </xf>
    <xf numFmtId="0" fontId="9" fillId="0" borderId="0" xfId="0" applyFont="1" applyFill="1" applyBorder="1" applyAlignment="1">
      <alignment horizontal="center"/>
    </xf>
    <xf numFmtId="39" fontId="9" fillId="0" borderId="0" xfId="2" applyNumberFormat="1" applyFont="1" applyFill="1" applyBorder="1"/>
    <xf numFmtId="39" fontId="10" fillId="0" borderId="0" xfId="2" applyNumberFormat="1" applyFont="1" applyFill="1" applyBorder="1"/>
    <xf numFmtId="0" fontId="9" fillId="0" borderId="0" xfId="0" applyFont="1" applyFill="1" applyBorder="1"/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1" xfId="3" applyNumberFormat="1" applyFont="1" applyBorder="1" applyAlignment="1">
      <alignment horizontal="justify"/>
    </xf>
    <xf numFmtId="0" fontId="0" fillId="0" borderId="32" xfId="0" applyBorder="1" applyAlignment="1">
      <alignment horizontal="center" wrapText="1"/>
    </xf>
    <xf numFmtId="0" fontId="9" fillId="0" borderId="41" xfId="0" applyNumberFormat="1" applyFont="1" applyBorder="1" applyAlignment="1">
      <alignment horizontal="center" vertical="center" wrapText="1"/>
    </xf>
    <xf numFmtId="0" fontId="4" fillId="0" borderId="10" xfId="0" applyFont="1" applyBorder="1"/>
    <xf numFmtId="0" fontId="9" fillId="0" borderId="35" xfId="0" applyFont="1" applyFill="1" applyBorder="1"/>
    <xf numFmtId="0" fontId="4" fillId="0" borderId="12" xfId="0" applyFont="1" applyBorder="1"/>
    <xf numFmtId="0" fontId="9" fillId="0" borderId="0" xfId="0" applyFont="1"/>
    <xf numFmtId="0" fontId="9" fillId="0" borderId="6" xfId="0" applyNumberFormat="1" applyFont="1" applyFill="1" applyBorder="1" applyAlignment="1">
      <alignment horizontal="center"/>
    </xf>
    <xf numFmtId="0" fontId="9" fillId="0" borderId="19" xfId="0" quotePrefix="1" applyNumberFormat="1" applyFont="1" applyBorder="1" applyAlignment="1">
      <alignment horizontal="justify"/>
    </xf>
    <xf numFmtId="0" fontId="9" fillId="0" borderId="19" xfId="0" quotePrefix="1" applyNumberFormat="1" applyFont="1" applyFill="1" applyBorder="1" applyAlignment="1">
      <alignment horizontal="center"/>
    </xf>
    <xf numFmtId="0" fontId="9" fillId="0" borderId="19" xfId="0" applyNumberFormat="1" applyFont="1" applyFill="1" applyBorder="1" applyAlignment="1">
      <alignment horizontal="center"/>
    </xf>
    <xf numFmtId="39" fontId="9" fillId="0" borderId="19" xfId="2" quotePrefix="1" applyNumberFormat="1" applyFont="1" applyFill="1" applyBorder="1" applyAlignment="1">
      <alignment horizontal="center"/>
    </xf>
    <xf numFmtId="39" fontId="9" fillId="0" borderId="19" xfId="2" applyNumberFormat="1" applyFont="1" applyFill="1" applyBorder="1" applyAlignment="1">
      <alignment horizontal="center"/>
    </xf>
    <xf numFmtId="39" fontId="9" fillId="0" borderId="7" xfId="2" applyNumberFormat="1" applyFont="1" applyFill="1" applyBorder="1" applyAlignment="1">
      <alignment horizontal="center"/>
    </xf>
    <xf numFmtId="39" fontId="9" fillId="0" borderId="24" xfId="2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44" fontId="0" fillId="0" borderId="4" xfId="0" applyNumberFormat="1" applyBorder="1"/>
    <xf numFmtId="1" fontId="4" fillId="0" borderId="0" xfId="0" applyNumberFormat="1" applyFont="1"/>
    <xf numFmtId="0" fontId="11" fillId="0" borderId="0" xfId="0" applyFont="1"/>
    <xf numFmtId="0" fontId="12" fillId="0" borderId="0" xfId="0" applyFont="1"/>
    <xf numFmtId="44" fontId="11" fillId="0" borderId="0" xfId="0" applyNumberFormat="1" applyFont="1"/>
    <xf numFmtId="165" fontId="11" fillId="0" borderId="0" xfId="0" applyNumberFormat="1" applyFont="1"/>
    <xf numFmtId="44" fontId="12" fillId="0" borderId="0" xfId="0" applyNumberFormat="1" applyFont="1"/>
    <xf numFmtId="165" fontId="12" fillId="0" borderId="0" xfId="0" applyNumberFormat="1" applyFont="1"/>
    <xf numFmtId="44" fontId="9" fillId="0" borderId="0" xfId="0" applyNumberFormat="1" applyFont="1"/>
    <xf numFmtId="0" fontId="10" fillId="0" borderId="15" xfId="0" applyNumberFormat="1" applyFont="1" applyFill="1" applyBorder="1" applyAlignment="1">
      <alignment horizontal="left" vertical="center"/>
    </xf>
    <xf numFmtId="39" fontId="10" fillId="0" borderId="15" xfId="2" applyNumberFormat="1" applyFont="1" applyFill="1" applyBorder="1" applyAlignment="1">
      <alignment horizontal="center"/>
    </xf>
    <xf numFmtId="39" fontId="10" fillId="0" borderId="15" xfId="2" applyNumberFormat="1" applyFont="1" applyFill="1" applyBorder="1"/>
    <xf numFmtId="39" fontId="10" fillId="0" borderId="15" xfId="2" applyNumberFormat="1" applyFont="1" applyFill="1" applyBorder="1" applyAlignment="1">
      <alignment horizontal="right" vertical="center"/>
    </xf>
    <xf numFmtId="39" fontId="9" fillId="0" borderId="15" xfId="2" applyNumberFormat="1" applyFont="1" applyFill="1" applyBorder="1" applyAlignment="1">
      <alignment horizontal="right" vertical="center"/>
    </xf>
    <xf numFmtId="39" fontId="10" fillId="0" borderId="23" xfId="2" applyNumberFormat="1" applyFont="1" applyFill="1" applyBorder="1" applyAlignment="1">
      <alignment horizontal="right" vertical="center"/>
    </xf>
    <xf numFmtId="39" fontId="10" fillId="0" borderId="16" xfId="2" applyNumberFormat="1" applyFont="1" applyFill="1" applyBorder="1" applyAlignment="1">
      <alignment horizontal="center"/>
    </xf>
    <xf numFmtId="39" fontId="10" fillId="0" borderId="15" xfId="2" quotePrefix="1" applyNumberFormat="1" applyFont="1" applyFill="1" applyBorder="1" applyAlignment="1">
      <alignment horizontal="right" vertical="center"/>
    </xf>
    <xf numFmtId="39" fontId="10" fillId="0" borderId="20" xfId="2" quotePrefix="1" applyNumberFormat="1" applyFont="1" applyFill="1" applyBorder="1" applyAlignment="1">
      <alignment horizontal="right" vertical="center"/>
    </xf>
    <xf numFmtId="39" fontId="10" fillId="0" borderId="16" xfId="2" applyNumberFormat="1" applyFont="1" applyFill="1" applyBorder="1" applyAlignment="1">
      <alignment horizontal="right" vertical="center" wrapText="1"/>
    </xf>
    <xf numFmtId="39" fontId="10" fillId="0" borderId="15" xfId="2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39" fontId="9" fillId="0" borderId="17" xfId="2" applyNumberFormat="1" applyFont="1" applyFill="1" applyBorder="1" applyAlignment="1">
      <alignment horizontal="right" vertical="center"/>
    </xf>
    <xf numFmtId="39" fontId="10" fillId="0" borderId="20" xfId="2" applyNumberFormat="1" applyFont="1" applyFill="1" applyBorder="1" applyAlignment="1">
      <alignment horizontal="right" vertical="center"/>
    </xf>
    <xf numFmtId="39" fontId="10" fillId="0" borderId="15" xfId="2" applyNumberFormat="1" applyFont="1" applyFill="1" applyBorder="1" applyAlignment="1">
      <alignment horizontal="right"/>
    </xf>
    <xf numFmtId="39" fontId="9" fillId="0" borderId="15" xfId="2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justify"/>
    </xf>
    <xf numFmtId="0" fontId="10" fillId="0" borderId="0" xfId="0" applyFont="1" applyFill="1" applyBorder="1" applyAlignment="1">
      <alignment horizontal="center" vertical="center"/>
    </xf>
    <xf numFmtId="39" fontId="10" fillId="0" borderId="0" xfId="2" applyNumberFormat="1" applyFont="1" applyFill="1" applyBorder="1" applyAlignment="1">
      <alignment vertical="center"/>
    </xf>
    <xf numFmtId="39" fontId="9" fillId="0" borderId="0" xfId="2" applyNumberFormat="1" applyFont="1" applyFill="1" applyBorder="1" applyAlignment="1">
      <alignment horizontal="right" vertical="center"/>
    </xf>
    <xf numFmtId="39" fontId="10" fillId="0" borderId="0" xfId="2" applyNumberFormat="1" applyFont="1" applyFill="1" applyBorder="1" applyAlignment="1">
      <alignment horizontal="right" vertical="center"/>
    </xf>
    <xf numFmtId="39" fontId="10" fillId="0" borderId="17" xfId="2" applyNumberFormat="1" applyFont="1" applyFill="1" applyBorder="1" applyAlignment="1">
      <alignment horizontal="center"/>
    </xf>
    <xf numFmtId="0" fontId="3" fillId="0" borderId="19" xfId="0" quotePrefix="1" applyNumberFormat="1" applyFont="1" applyBorder="1" applyAlignment="1">
      <alignment horizontal="justify"/>
    </xf>
    <xf numFmtId="39" fontId="10" fillId="0" borderId="24" xfId="2" applyNumberFormat="1" applyFont="1" applyFill="1" applyBorder="1" applyAlignment="1">
      <alignment horizontal="center"/>
    </xf>
    <xf numFmtId="2" fontId="10" fillId="0" borderId="19" xfId="2" applyNumberFormat="1" applyFont="1" applyFill="1" applyBorder="1" applyAlignment="1">
      <alignment horizontal="center"/>
    </xf>
    <xf numFmtId="2" fontId="9" fillId="0" borderId="1" xfId="1" applyNumberFormat="1" applyFont="1" applyFill="1" applyBorder="1" applyAlignment="1">
      <alignment horizontal="center" vertical="center"/>
    </xf>
    <xf numFmtId="0" fontId="3" fillId="0" borderId="19" xfId="0" quotePrefix="1" applyNumberFormat="1" applyFont="1" applyFill="1" applyBorder="1" applyAlignment="1">
      <alignment horizontal="justify"/>
    </xf>
    <xf numFmtId="44" fontId="1" fillId="2" borderId="14" xfId="2" applyNumberFormat="1" applyFont="1" applyFill="1" applyBorder="1" applyAlignment="1">
      <alignment horizontal="right" vertical="center"/>
    </xf>
    <xf numFmtId="39" fontId="10" fillId="0" borderId="34" xfId="2" applyNumberFormat="1" applyFont="1" applyFill="1" applyBorder="1" applyAlignment="1">
      <alignment horizontal="right" vertical="center"/>
    </xf>
    <xf numFmtId="0" fontId="3" fillId="2" borderId="28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left" vertical="center"/>
    </xf>
    <xf numFmtId="0" fontId="3" fillId="2" borderId="13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15" xfId="0" applyNumberFormat="1" applyFont="1" applyFill="1" applyBorder="1" applyAlignment="1">
      <alignment horizontal="left" vertical="center"/>
    </xf>
    <xf numFmtId="0" fontId="3" fillId="2" borderId="35" xfId="0" quotePrefix="1" applyNumberFormat="1" applyFont="1" applyFill="1" applyBorder="1" applyAlignment="1">
      <alignment horizontal="center" vertical="center"/>
    </xf>
    <xf numFmtId="0" fontId="3" fillId="2" borderId="23" xfId="0" quotePrefix="1" applyNumberFormat="1" applyFont="1" applyFill="1" applyBorder="1" applyAlignment="1">
      <alignment horizontal="center" vertical="center"/>
    </xf>
    <xf numFmtId="164" fontId="3" fillId="2" borderId="35" xfId="0" applyNumberFormat="1" applyFont="1" applyFill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vertical="center"/>
    </xf>
    <xf numFmtId="44" fontId="3" fillId="2" borderId="28" xfId="0" applyNumberFormat="1" applyFont="1" applyFill="1" applyBorder="1" applyAlignment="1">
      <alignment horizontal="center"/>
    </xf>
    <xf numFmtId="44" fontId="3" fillId="2" borderId="4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left" vertical="center"/>
    </xf>
    <xf numFmtId="0" fontId="3" fillId="0" borderId="12" xfId="0" applyNumberFormat="1" applyFont="1" applyFill="1" applyBorder="1" applyAlignment="1">
      <alignment horizontal="left" vertical="center"/>
    </xf>
    <xf numFmtId="0" fontId="3" fillId="0" borderId="16" xfId="0" applyNumberFormat="1" applyFont="1" applyFill="1" applyBorder="1" applyAlignment="1">
      <alignment horizontal="left" vertical="center"/>
    </xf>
    <xf numFmtId="0" fontId="1" fillId="2" borderId="13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1" fillId="2" borderId="15" xfId="0" applyNumberFormat="1" applyFont="1" applyFill="1" applyBorder="1" applyAlignment="1">
      <alignment horizontal="left" vertical="center" wrapText="1"/>
    </xf>
    <xf numFmtId="0" fontId="1" fillId="2" borderId="13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15" xfId="0" applyNumberFormat="1" applyFont="1" applyFill="1" applyBorder="1" applyAlignment="1">
      <alignment horizontal="left" vertical="center"/>
    </xf>
    <xf numFmtId="39" fontId="9" fillId="0" borderId="36" xfId="2" applyNumberFormat="1" applyFont="1" applyFill="1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39" fontId="10" fillId="0" borderId="39" xfId="2" applyNumberFormat="1" applyFont="1" applyFill="1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0" fontId="9" fillId="0" borderId="36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6" xfId="0" quotePrefix="1" applyNumberFormat="1" applyFont="1" applyFill="1" applyBorder="1" applyAlignment="1">
      <alignment horizontal="center" vertical="center" wrapText="1"/>
    </xf>
    <xf numFmtId="43" fontId="9" fillId="0" borderId="36" xfId="1" applyFont="1" applyFill="1" applyBorder="1" applyAlignment="1">
      <alignment horizontal="center" vertical="center" wrapText="1"/>
    </xf>
    <xf numFmtId="0" fontId="10" fillId="0" borderId="28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>
      <alignment horizontal="left" vertical="center"/>
    </xf>
    <xf numFmtId="0" fontId="9" fillId="0" borderId="36" xfId="0" quotePrefix="1" applyNumberFormat="1" applyFont="1" applyBorder="1" applyAlignment="1">
      <alignment horizontal="center" vertical="center" wrapText="1"/>
    </xf>
    <xf numFmtId="0" fontId="9" fillId="0" borderId="19" xfId="0" quotePrefix="1" applyNumberFormat="1" applyFont="1" applyBorder="1" applyAlignment="1">
      <alignment horizontal="center" vertical="center" wrapText="1"/>
    </xf>
    <xf numFmtId="0" fontId="10" fillId="0" borderId="38" xfId="0" quotePrefix="1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33" xfId="0" applyNumberFormat="1" applyFont="1" applyFill="1" applyBorder="1" applyAlignment="1">
      <alignment horizontal="center" vertical="center" wrapText="1"/>
    </xf>
    <xf numFmtId="0" fontId="9" fillId="0" borderId="33" xfId="0" quotePrefix="1" applyNumberFormat="1" applyFont="1" applyFill="1" applyBorder="1" applyAlignment="1">
      <alignment horizontal="center" vertical="center" wrapText="1"/>
    </xf>
    <xf numFmtId="43" fontId="9" fillId="0" borderId="33" xfId="1" applyFont="1" applyFill="1" applyBorder="1" applyAlignment="1">
      <alignment horizontal="center" vertical="center" wrapText="1"/>
    </xf>
    <xf numFmtId="39" fontId="9" fillId="0" borderId="33" xfId="2" applyNumberFormat="1" applyFont="1" applyFill="1" applyBorder="1" applyAlignment="1">
      <alignment horizontal="right" vertical="center" wrapText="1"/>
    </xf>
    <xf numFmtId="39" fontId="10" fillId="0" borderId="40" xfId="2" applyNumberFormat="1" applyFont="1" applyFill="1" applyBorder="1" applyAlignment="1">
      <alignment horizontal="right" vertical="center" wrapText="1"/>
    </xf>
    <xf numFmtId="0" fontId="9" fillId="0" borderId="32" xfId="0" quotePrefix="1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Electrification%20of%20Bolahlakgomo/Bolahlakgomo%20Village%20-%20Unpriced%20BO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ates Contr"/>
      <sheetName val="Sheet1"/>
    </sheetNames>
    <sheetDataSet>
      <sheetData sheetId="0"/>
      <sheetData sheetId="1">
        <row r="173">
          <cell r="B173" t="str">
            <v xml:space="preserve"> 63A  Dual phase (32kVA)</v>
          </cell>
        </row>
        <row r="174">
          <cell r="B174" t="str">
            <v xml:space="preserve"> 80A Three phase (50kVA)</v>
          </cell>
        </row>
        <row r="175">
          <cell r="B175" t="str">
            <v>160A three phase 100kvA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2"/>
  <sheetViews>
    <sheetView topLeftCell="A19" zoomScaleNormal="100" zoomScaleSheetLayoutView="100" workbookViewId="0">
      <selection activeCell="B3" sqref="B3"/>
    </sheetView>
  </sheetViews>
  <sheetFormatPr defaultRowHeight="12.75" x14ac:dyDescent="0.2"/>
  <cols>
    <col min="2" max="2" width="6.42578125" customWidth="1"/>
    <col min="3" max="3" width="25.7109375" style="2" customWidth="1"/>
    <col min="4" max="4" width="20.7109375" style="2" customWidth="1"/>
    <col min="5" max="5" width="20.7109375" style="7" customWidth="1"/>
    <col min="6" max="6" width="23.7109375" style="7" customWidth="1"/>
    <col min="9" max="9" width="21.7109375" style="217" customWidth="1"/>
    <col min="10" max="10" width="9.140625" style="217"/>
    <col min="11" max="11" width="26.85546875" style="217" customWidth="1"/>
  </cols>
  <sheetData>
    <row r="1" spans="2:11" ht="13.5" thickBot="1" x14ac:dyDescent="0.25">
      <c r="B1" s="11"/>
      <c r="C1" s="1"/>
      <c r="D1" s="1"/>
      <c r="E1" s="6"/>
      <c r="F1" s="6"/>
    </row>
    <row r="2" spans="2:11" ht="18" customHeight="1" x14ac:dyDescent="0.2">
      <c r="B2" s="266" t="s">
        <v>197</v>
      </c>
      <c r="C2" s="267"/>
      <c r="D2" s="267"/>
      <c r="E2" s="267"/>
      <c r="F2" s="268"/>
    </row>
    <row r="3" spans="2:11" ht="18" customHeight="1" thickBot="1" x14ac:dyDescent="0.25">
      <c r="B3" s="33" t="s">
        <v>86</v>
      </c>
      <c r="C3" s="34"/>
      <c r="D3" s="35"/>
      <c r="E3" s="36"/>
      <c r="F3" s="37"/>
    </row>
    <row r="4" spans="2:11" ht="15" customHeight="1" thickBot="1" x14ac:dyDescent="0.25">
      <c r="B4" s="260" t="s">
        <v>0</v>
      </c>
      <c r="C4" s="260" t="s">
        <v>1</v>
      </c>
      <c r="D4" s="264" t="s">
        <v>89</v>
      </c>
      <c r="E4" s="265"/>
      <c r="F4" s="262" t="s">
        <v>96</v>
      </c>
    </row>
    <row r="5" spans="2:11" s="4" customFormat="1" ht="15" customHeight="1" thickBot="1" x14ac:dyDescent="0.25">
      <c r="B5" s="261"/>
      <c r="C5" s="261"/>
      <c r="D5" s="31" t="s">
        <v>94</v>
      </c>
      <c r="E5" s="32" t="s">
        <v>95</v>
      </c>
      <c r="F5" s="263"/>
      <c r="I5" s="218"/>
      <c r="J5" s="218"/>
      <c r="K5" s="218"/>
    </row>
    <row r="6" spans="2:11" s="5" customFormat="1" ht="18" customHeight="1" x14ac:dyDescent="0.2">
      <c r="B6" s="38" t="s">
        <v>6</v>
      </c>
      <c r="C6" s="39" t="s">
        <v>7</v>
      </c>
      <c r="D6" s="52">
        <f>'Rates Contr'!I13</f>
        <v>0</v>
      </c>
      <c r="E6" s="52">
        <f>'Rates Contr'!J13</f>
        <v>0</v>
      </c>
      <c r="F6" s="52">
        <f>D6+E6</f>
        <v>0</v>
      </c>
      <c r="I6" s="217"/>
      <c r="J6" s="217"/>
      <c r="K6" s="217"/>
    </row>
    <row r="7" spans="2:11" s="5" customFormat="1" ht="18" customHeight="1" x14ac:dyDescent="0.2">
      <c r="B7" s="38" t="s">
        <v>9</v>
      </c>
      <c r="C7" s="39" t="s">
        <v>111</v>
      </c>
      <c r="D7" s="52">
        <f>'Rates Contr'!I23</f>
        <v>0</v>
      </c>
      <c r="E7" s="52">
        <f>'Rates Contr'!J23</f>
        <v>240000</v>
      </c>
      <c r="F7" s="52">
        <f t="shared" ref="F7:F26" si="0">D7+E7</f>
        <v>240000</v>
      </c>
      <c r="I7" s="217"/>
      <c r="J7" s="217"/>
      <c r="K7" s="217"/>
    </row>
    <row r="8" spans="2:11" s="5" customFormat="1" ht="18" customHeight="1" x14ac:dyDescent="0.2">
      <c r="B8" s="38" t="s">
        <v>14</v>
      </c>
      <c r="C8" s="39" t="s">
        <v>10</v>
      </c>
      <c r="D8" s="53">
        <f>'Rates Contr'!I28</f>
        <v>0</v>
      </c>
      <c r="E8" s="53">
        <f>'Rates Contr'!J28</f>
        <v>0</v>
      </c>
      <c r="F8" s="52">
        <f t="shared" si="0"/>
        <v>0</v>
      </c>
      <c r="I8" s="217"/>
      <c r="J8" s="217"/>
      <c r="K8" s="217"/>
    </row>
    <row r="9" spans="2:11" s="5" customFormat="1" ht="18" customHeight="1" x14ac:dyDescent="0.2">
      <c r="B9" s="38" t="s">
        <v>18</v>
      </c>
      <c r="C9" s="39" t="s">
        <v>15</v>
      </c>
      <c r="D9" s="53">
        <f>'Rates Contr'!I36</f>
        <v>0</v>
      </c>
      <c r="E9" s="53">
        <f>'Rates Contr'!J36</f>
        <v>0</v>
      </c>
      <c r="F9" s="52">
        <f t="shared" si="0"/>
        <v>0</v>
      </c>
      <c r="I9" s="217"/>
      <c r="J9" s="217"/>
      <c r="K9" s="217"/>
    </row>
    <row r="10" spans="2:11" s="5" customFormat="1" ht="18" customHeight="1" x14ac:dyDescent="0.2">
      <c r="B10" s="38" t="s">
        <v>21</v>
      </c>
      <c r="C10" s="39" t="s">
        <v>19</v>
      </c>
      <c r="D10" s="53">
        <f>'Rates Contr'!I44</f>
        <v>0</v>
      </c>
      <c r="E10" s="53">
        <f>'Rates Contr'!J44</f>
        <v>0</v>
      </c>
      <c r="F10" s="52">
        <f t="shared" si="0"/>
        <v>0</v>
      </c>
      <c r="I10" s="217"/>
      <c r="J10" s="217"/>
      <c r="K10" s="217"/>
    </row>
    <row r="11" spans="2:11" s="5" customFormat="1" ht="18" customHeight="1" x14ac:dyDescent="0.2">
      <c r="B11" s="38" t="s">
        <v>34</v>
      </c>
      <c r="C11" s="39" t="s">
        <v>129</v>
      </c>
      <c r="D11" s="53">
        <f>'Rates Contr'!I53</f>
        <v>0</v>
      </c>
      <c r="E11" s="53">
        <f>'Rates Contr'!J53</f>
        <v>0</v>
      </c>
      <c r="F11" s="52">
        <f t="shared" si="0"/>
        <v>0</v>
      </c>
      <c r="I11" s="217"/>
      <c r="J11" s="217"/>
      <c r="K11" s="217"/>
    </row>
    <row r="12" spans="2:11" s="5" customFormat="1" ht="18" customHeight="1" x14ac:dyDescent="0.2">
      <c r="B12" s="40" t="s">
        <v>39</v>
      </c>
      <c r="C12" s="39" t="s">
        <v>100</v>
      </c>
      <c r="D12" s="53">
        <f>'Rates Contr'!I68</f>
        <v>0</v>
      </c>
      <c r="E12" s="53">
        <f>'Rates Contr'!J68</f>
        <v>0</v>
      </c>
      <c r="F12" s="52">
        <f t="shared" si="0"/>
        <v>0</v>
      </c>
      <c r="I12" s="217"/>
      <c r="J12" s="217"/>
      <c r="K12" s="217"/>
    </row>
    <row r="13" spans="2:11" s="5" customFormat="1" ht="18" customHeight="1" x14ac:dyDescent="0.2">
      <c r="B13" s="40" t="s">
        <v>49</v>
      </c>
      <c r="C13" s="39" t="s">
        <v>35</v>
      </c>
      <c r="D13" s="53">
        <f>'Rates Contr'!I73</f>
        <v>0</v>
      </c>
      <c r="E13" s="53">
        <f>'Rates Contr'!J73</f>
        <v>0</v>
      </c>
      <c r="F13" s="52">
        <f t="shared" si="0"/>
        <v>0</v>
      </c>
      <c r="G13" s="26"/>
      <c r="I13" s="217"/>
      <c r="J13" s="217"/>
      <c r="K13" s="217"/>
    </row>
    <row r="14" spans="2:11" s="5" customFormat="1" ht="18" customHeight="1" x14ac:dyDescent="0.2">
      <c r="B14" s="40" t="s">
        <v>51</v>
      </c>
      <c r="C14" s="39" t="s">
        <v>40</v>
      </c>
      <c r="D14" s="53">
        <f>'Rates Contr'!I84</f>
        <v>0</v>
      </c>
      <c r="E14" s="53">
        <f>'Rates Contr'!J84</f>
        <v>0</v>
      </c>
      <c r="F14" s="52">
        <f t="shared" si="0"/>
        <v>0</v>
      </c>
      <c r="G14" s="26"/>
      <c r="I14" s="217"/>
      <c r="J14" s="217"/>
      <c r="K14" s="217"/>
    </row>
    <row r="15" spans="2:11" s="5" customFormat="1" ht="18" customHeight="1" x14ac:dyDescent="0.2">
      <c r="B15" s="40" t="s">
        <v>53</v>
      </c>
      <c r="C15" s="39" t="s">
        <v>50</v>
      </c>
      <c r="D15" s="53">
        <f>'Rates Contr'!I89</f>
        <v>0</v>
      </c>
      <c r="E15" s="53">
        <f>'Rates Contr'!J89</f>
        <v>0</v>
      </c>
      <c r="F15" s="52">
        <f t="shared" si="0"/>
        <v>0</v>
      </c>
      <c r="G15" s="26"/>
      <c r="I15" s="217"/>
      <c r="J15" s="217"/>
      <c r="K15" s="217"/>
    </row>
    <row r="16" spans="2:11" s="5" customFormat="1" ht="18" customHeight="1" x14ac:dyDescent="0.2">
      <c r="B16" s="40" t="s">
        <v>57</v>
      </c>
      <c r="C16" s="39" t="s">
        <v>52</v>
      </c>
      <c r="D16" s="53">
        <f>'Rates Contr'!I92</f>
        <v>0</v>
      </c>
      <c r="E16" s="53">
        <f>'Rates Contr'!J92</f>
        <v>0</v>
      </c>
      <c r="F16" s="52">
        <f t="shared" si="0"/>
        <v>0</v>
      </c>
      <c r="G16" s="26"/>
      <c r="I16" s="217"/>
      <c r="J16" s="217"/>
      <c r="K16" s="217"/>
    </row>
    <row r="17" spans="2:11" s="5" customFormat="1" ht="18" customHeight="1" x14ac:dyDescent="0.2">
      <c r="B17" s="40" t="s">
        <v>59</v>
      </c>
      <c r="C17" s="39" t="s">
        <v>54</v>
      </c>
      <c r="D17" s="53">
        <f>'Rates Contr'!I102</f>
        <v>0</v>
      </c>
      <c r="E17" s="53">
        <f>'Rates Contr'!J102</f>
        <v>0</v>
      </c>
      <c r="F17" s="52">
        <f t="shared" si="0"/>
        <v>0</v>
      </c>
      <c r="G17" s="26"/>
      <c r="I17" s="217"/>
      <c r="J17" s="217"/>
      <c r="K17" s="217"/>
    </row>
    <row r="18" spans="2:11" s="5" customFormat="1" ht="18" customHeight="1" x14ac:dyDescent="0.2">
      <c r="B18" s="40" t="s">
        <v>62</v>
      </c>
      <c r="C18" s="39" t="s">
        <v>58</v>
      </c>
      <c r="D18" s="53">
        <f>'Rates Contr'!I109</f>
        <v>0</v>
      </c>
      <c r="E18" s="53">
        <f>'Rates Contr'!J109</f>
        <v>0</v>
      </c>
      <c r="F18" s="52">
        <f t="shared" si="0"/>
        <v>0</v>
      </c>
      <c r="G18" s="26"/>
      <c r="I18" s="217"/>
      <c r="J18" s="217"/>
      <c r="K18" s="217"/>
    </row>
    <row r="19" spans="2:11" s="5" customFormat="1" ht="18" customHeight="1" x14ac:dyDescent="0.2">
      <c r="B19" s="40" t="s">
        <v>66</v>
      </c>
      <c r="C19" s="41" t="s">
        <v>101</v>
      </c>
      <c r="D19" s="53">
        <f>'Rates Contr'!I114</f>
        <v>0</v>
      </c>
      <c r="E19" s="53">
        <f>'Rates Contr'!J114</f>
        <v>0</v>
      </c>
      <c r="F19" s="52">
        <f t="shared" si="0"/>
        <v>0</v>
      </c>
      <c r="G19" s="26"/>
      <c r="I19" s="217"/>
      <c r="J19" s="217"/>
      <c r="K19" s="217"/>
    </row>
    <row r="20" spans="2:11" s="5" customFormat="1" ht="18" customHeight="1" x14ac:dyDescent="0.2">
      <c r="B20" s="40" t="s">
        <v>69</v>
      </c>
      <c r="C20" s="39" t="s">
        <v>60</v>
      </c>
      <c r="D20" s="53">
        <f>'Rates Contr'!I119</f>
        <v>0</v>
      </c>
      <c r="E20" s="53">
        <f>'Rates Contr'!J119</f>
        <v>0</v>
      </c>
      <c r="F20" s="52">
        <f t="shared" si="0"/>
        <v>0</v>
      </c>
      <c r="G20" s="26"/>
      <c r="I20" s="217"/>
      <c r="J20" s="217"/>
      <c r="K20" s="217"/>
    </row>
    <row r="21" spans="2:11" s="5" customFormat="1" ht="18" customHeight="1" x14ac:dyDescent="0.2">
      <c r="B21" s="40" t="s">
        <v>74</v>
      </c>
      <c r="C21" s="39" t="s">
        <v>63</v>
      </c>
      <c r="D21" s="53">
        <f>'Rates Contr'!I123</f>
        <v>0</v>
      </c>
      <c r="E21" s="53">
        <f>'Rates Contr'!J123</f>
        <v>0</v>
      </c>
      <c r="F21" s="52">
        <f t="shared" si="0"/>
        <v>0</v>
      </c>
      <c r="G21" s="26"/>
      <c r="I21" s="217"/>
      <c r="J21" s="217"/>
      <c r="K21" s="217"/>
    </row>
    <row r="22" spans="2:11" s="5" customFormat="1" ht="18" customHeight="1" x14ac:dyDescent="0.2">
      <c r="B22" s="40" t="s">
        <v>88</v>
      </c>
      <c r="C22" s="39" t="s">
        <v>67</v>
      </c>
      <c r="D22" s="53">
        <f>'Rates Contr'!I126</f>
        <v>0</v>
      </c>
      <c r="E22" s="53">
        <f>'Rates Contr'!J126</f>
        <v>0</v>
      </c>
      <c r="F22" s="52">
        <f t="shared" si="0"/>
        <v>0</v>
      </c>
      <c r="G22" s="26"/>
      <c r="I22" s="219">
        <f>D28+E28</f>
        <v>0</v>
      </c>
      <c r="J22" s="217"/>
      <c r="K22" s="217"/>
    </row>
    <row r="23" spans="2:11" s="5" customFormat="1" ht="18" customHeight="1" x14ac:dyDescent="0.2">
      <c r="B23" s="40" t="s">
        <v>85</v>
      </c>
      <c r="C23" s="39" t="s">
        <v>70</v>
      </c>
      <c r="D23" s="53">
        <f>'Rates Contr'!I135</f>
        <v>0</v>
      </c>
      <c r="E23" s="53">
        <f>'Rates Contr'!J135</f>
        <v>0</v>
      </c>
      <c r="F23" s="52">
        <f t="shared" si="0"/>
        <v>0</v>
      </c>
      <c r="G23" s="26"/>
      <c r="I23" s="217"/>
      <c r="J23" s="217"/>
      <c r="K23" s="217"/>
    </row>
    <row r="24" spans="2:11" s="5" customFormat="1" ht="18" customHeight="1" x14ac:dyDescent="0.2">
      <c r="B24" s="40" t="s">
        <v>98</v>
      </c>
      <c r="C24" s="39" t="s">
        <v>75</v>
      </c>
      <c r="D24" s="53">
        <f>'Rates Contr'!I144</f>
        <v>0</v>
      </c>
      <c r="E24" s="53">
        <f>'Rates Contr'!J144</f>
        <v>0</v>
      </c>
      <c r="F24" s="52">
        <f t="shared" si="0"/>
        <v>0</v>
      </c>
      <c r="G24" s="26"/>
      <c r="I24" s="217"/>
      <c r="J24" s="217"/>
      <c r="K24" s="217"/>
    </row>
    <row r="25" spans="2:11" s="5" customFormat="1" ht="18" customHeight="1" x14ac:dyDescent="0.2">
      <c r="B25" s="40" t="s">
        <v>99</v>
      </c>
      <c r="C25" s="39" t="s">
        <v>79</v>
      </c>
      <c r="D25" s="52">
        <f>'Rates Contr'!I151</f>
        <v>0</v>
      </c>
      <c r="E25" s="52">
        <f>'Rates Contr'!J151</f>
        <v>0</v>
      </c>
      <c r="F25" s="52">
        <f t="shared" si="0"/>
        <v>0</v>
      </c>
      <c r="I25" s="217"/>
      <c r="J25" s="217"/>
      <c r="K25" s="217"/>
    </row>
    <row r="26" spans="2:11" s="5" customFormat="1" ht="18" customHeight="1" thickBot="1" x14ac:dyDescent="0.25">
      <c r="B26" s="42" t="s">
        <v>110</v>
      </c>
      <c r="C26" s="43" t="s">
        <v>82</v>
      </c>
      <c r="D26" s="61">
        <f>'Rates Contr'!I155</f>
        <v>0</v>
      </c>
      <c r="E26" s="61">
        <f>'Rates Contr'!J155</f>
        <v>0</v>
      </c>
      <c r="F26" s="61">
        <f t="shared" si="0"/>
        <v>0</v>
      </c>
      <c r="I26" s="217"/>
      <c r="J26" s="217"/>
      <c r="K26" s="217"/>
    </row>
    <row r="27" spans="2:11" s="5" customFormat="1" ht="18" customHeight="1" thickBot="1" x14ac:dyDescent="0.25">
      <c r="B27" s="60" t="s">
        <v>122</v>
      </c>
      <c r="C27" s="62" t="s">
        <v>128</v>
      </c>
      <c r="D27" s="54">
        <f>'Rates Contr'!I161</f>
        <v>0</v>
      </c>
      <c r="E27" s="54">
        <f>'Rates Contr'!J161</f>
        <v>0</v>
      </c>
      <c r="F27" s="54">
        <f>E27+D27</f>
        <v>0</v>
      </c>
      <c r="I27" s="217"/>
      <c r="J27" s="217"/>
      <c r="K27" s="220">
        <f>K28-F28</f>
        <v>35859645</v>
      </c>
    </row>
    <row r="28" spans="2:11" s="5" customFormat="1" ht="25.5" customHeight="1" thickBot="1" x14ac:dyDescent="0.25">
      <c r="B28" s="44"/>
      <c r="C28" s="45"/>
      <c r="D28" s="55">
        <f>SUM(D6:D27)</f>
        <v>0</v>
      </c>
      <c r="E28" s="55"/>
      <c r="F28" s="55"/>
      <c r="I28" s="219">
        <f>F28-F27</f>
        <v>0</v>
      </c>
      <c r="J28" s="217"/>
      <c r="K28" s="220">
        <f>K30</f>
        <v>35859645</v>
      </c>
    </row>
    <row r="29" spans="2:11" s="5" customFormat="1" x14ac:dyDescent="0.2">
      <c r="B29" s="46"/>
      <c r="C29" s="47"/>
      <c r="D29" s="45"/>
      <c r="E29" s="48"/>
      <c r="F29" s="49"/>
      <c r="I29" s="217"/>
      <c r="J29" s="217"/>
      <c r="K29" s="217"/>
    </row>
    <row r="30" spans="2:11" s="5" customFormat="1" ht="27" customHeight="1" thickBot="1" x14ac:dyDescent="0.25">
      <c r="B30" s="257" t="s">
        <v>171</v>
      </c>
      <c r="C30" s="258"/>
      <c r="D30" s="258"/>
      <c r="E30" s="259"/>
      <c r="F30" s="56">
        <f>F28</f>
        <v>0</v>
      </c>
      <c r="I30" s="219">
        <f>I28</f>
        <v>0</v>
      </c>
      <c r="J30" s="217"/>
      <c r="K30" s="220">
        <f>K32/1.1</f>
        <v>35859645</v>
      </c>
    </row>
    <row r="31" spans="2:11" s="4" customFormat="1" ht="27" customHeight="1" thickBot="1" x14ac:dyDescent="0.25">
      <c r="B31" s="269" t="s">
        <v>172</v>
      </c>
      <c r="C31" s="270"/>
      <c r="D31" s="270"/>
      <c r="E31" s="271"/>
      <c r="F31" s="252">
        <f>F30*10%</f>
        <v>0</v>
      </c>
      <c r="I31" s="221">
        <f>I30*10%</f>
        <v>0</v>
      </c>
      <c r="J31" s="218"/>
      <c r="K31" s="222">
        <f>K30*10%</f>
        <v>3585964.5</v>
      </c>
    </row>
    <row r="32" spans="2:11" s="5" customFormat="1" ht="27" customHeight="1" thickBot="1" x14ac:dyDescent="0.25">
      <c r="B32" s="257" t="s">
        <v>156</v>
      </c>
      <c r="C32" s="258"/>
      <c r="D32" s="258"/>
      <c r="E32" s="259"/>
      <c r="F32" s="57">
        <f>SUM(F30:F31)</f>
        <v>0</v>
      </c>
      <c r="I32" s="219">
        <f>I30+I31</f>
        <v>0</v>
      </c>
      <c r="J32" s="217"/>
      <c r="K32" s="220">
        <v>39445609.5</v>
      </c>
    </row>
    <row r="33" spans="2:11" s="5" customFormat="1" ht="27" customHeight="1" thickBot="1" x14ac:dyDescent="0.25">
      <c r="B33" s="272" t="s">
        <v>170</v>
      </c>
      <c r="C33" s="273"/>
      <c r="D33" s="273"/>
      <c r="E33" s="274"/>
      <c r="F33" s="252">
        <f>F32*15%</f>
        <v>0</v>
      </c>
      <c r="I33" s="219">
        <f>I32*14%</f>
        <v>0</v>
      </c>
      <c r="J33" s="217"/>
      <c r="K33" s="219">
        <f>K32-F32</f>
        <v>39445609.5</v>
      </c>
    </row>
    <row r="34" spans="2:11" s="5" customFormat="1" ht="27" customHeight="1" x14ac:dyDescent="0.2">
      <c r="B34" s="257" t="s">
        <v>157</v>
      </c>
      <c r="C34" s="258"/>
      <c r="D34" s="258"/>
      <c r="E34" s="259"/>
      <c r="F34" s="58">
        <f>F32+F33</f>
        <v>0</v>
      </c>
      <c r="I34" s="219">
        <f>I32+I33</f>
        <v>0</v>
      </c>
      <c r="J34" s="217"/>
      <c r="K34" s="217"/>
    </row>
    <row r="35" spans="2:11" ht="13.5" thickBot="1" x14ac:dyDescent="0.25">
      <c r="B35" s="8"/>
      <c r="C35" s="9"/>
      <c r="D35" s="9"/>
      <c r="E35" s="50"/>
      <c r="F35" s="51"/>
    </row>
    <row r="36" spans="2:11" ht="13.5" thickBot="1" x14ac:dyDescent="0.25">
      <c r="B36" s="213"/>
      <c r="C36" s="214"/>
      <c r="D36" s="214"/>
      <c r="E36" s="215"/>
    </row>
    <row r="37" spans="2:11" s="5" customFormat="1" ht="27" customHeight="1" thickBot="1" x14ac:dyDescent="0.25">
      <c r="B37" s="254" t="s">
        <v>155</v>
      </c>
      <c r="C37" s="255"/>
      <c r="D37" s="255"/>
      <c r="E37" s="256"/>
      <c r="F37" s="57">
        <f>F34/750</f>
        <v>0</v>
      </c>
      <c r="I37" s="223"/>
      <c r="J37" s="217"/>
      <c r="K37" s="217"/>
    </row>
    <row r="38" spans="2:11" x14ac:dyDescent="0.2">
      <c r="B38" s="3"/>
    </row>
    <row r="39" spans="2:11" x14ac:dyDescent="0.2">
      <c r="B39" s="3"/>
      <c r="D39" s="30"/>
      <c r="I39" s="219"/>
    </row>
    <row r="40" spans="2:11" x14ac:dyDescent="0.2">
      <c r="B40" s="3"/>
    </row>
    <row r="41" spans="2:11" x14ac:dyDescent="0.2">
      <c r="B41" s="3"/>
    </row>
    <row r="42" spans="2:11" x14ac:dyDescent="0.2">
      <c r="B42" s="3"/>
    </row>
    <row r="43" spans="2:11" x14ac:dyDescent="0.2">
      <c r="B43" s="3"/>
    </row>
    <row r="44" spans="2:11" x14ac:dyDescent="0.2">
      <c r="B44" s="3"/>
    </row>
    <row r="45" spans="2:11" x14ac:dyDescent="0.2">
      <c r="B45" s="3"/>
    </row>
    <row r="46" spans="2:11" x14ac:dyDescent="0.2">
      <c r="B46" s="3"/>
    </row>
    <row r="47" spans="2:11" x14ac:dyDescent="0.2">
      <c r="B47" s="3"/>
    </row>
    <row r="48" spans="2:11" x14ac:dyDescent="0.2">
      <c r="B48" s="3"/>
    </row>
    <row r="49" spans="2:2" x14ac:dyDescent="0.2">
      <c r="B49" s="3"/>
    </row>
    <row r="50" spans="2:2" x14ac:dyDescent="0.2">
      <c r="B50" s="3"/>
    </row>
    <row r="51" spans="2:2" x14ac:dyDescent="0.2">
      <c r="B51" s="3"/>
    </row>
    <row r="52" spans="2:2" x14ac:dyDescent="0.2">
      <c r="B52" s="3"/>
    </row>
    <row r="53" spans="2:2" x14ac:dyDescent="0.2">
      <c r="B53" s="3"/>
    </row>
    <row r="54" spans="2:2" x14ac:dyDescent="0.2">
      <c r="B54" s="3"/>
    </row>
    <row r="55" spans="2:2" x14ac:dyDescent="0.2">
      <c r="B55" s="3"/>
    </row>
    <row r="56" spans="2:2" x14ac:dyDescent="0.2">
      <c r="B56" s="3"/>
    </row>
    <row r="57" spans="2:2" x14ac:dyDescent="0.2">
      <c r="B57" s="3"/>
    </row>
    <row r="58" spans="2:2" x14ac:dyDescent="0.2">
      <c r="B58" s="3"/>
    </row>
    <row r="59" spans="2:2" x14ac:dyDescent="0.2">
      <c r="B59" s="3"/>
    </row>
    <row r="60" spans="2:2" x14ac:dyDescent="0.2">
      <c r="B60" s="3"/>
    </row>
    <row r="61" spans="2:2" x14ac:dyDescent="0.2">
      <c r="B61" s="3"/>
    </row>
    <row r="62" spans="2:2" x14ac:dyDescent="0.2">
      <c r="B62" s="3"/>
    </row>
    <row r="63" spans="2:2" x14ac:dyDescent="0.2">
      <c r="B63" s="3"/>
    </row>
    <row r="64" spans="2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  <row r="89" spans="2:2" x14ac:dyDescent="0.2">
      <c r="B89" s="3"/>
    </row>
    <row r="90" spans="2:2" x14ac:dyDescent="0.2">
      <c r="B90" s="3"/>
    </row>
    <row r="91" spans="2:2" x14ac:dyDescent="0.2">
      <c r="B91" s="3"/>
    </row>
    <row r="92" spans="2:2" x14ac:dyDescent="0.2">
      <c r="B92" s="3"/>
    </row>
    <row r="93" spans="2:2" x14ac:dyDescent="0.2">
      <c r="B93" s="3"/>
    </row>
    <row r="94" spans="2:2" x14ac:dyDescent="0.2">
      <c r="B94" s="3"/>
    </row>
    <row r="95" spans="2:2" x14ac:dyDescent="0.2">
      <c r="B95" s="3"/>
    </row>
    <row r="96" spans="2:2" x14ac:dyDescent="0.2">
      <c r="B96" s="3"/>
    </row>
    <row r="97" spans="2:2" x14ac:dyDescent="0.2">
      <c r="B97" s="3"/>
    </row>
    <row r="98" spans="2:2" x14ac:dyDescent="0.2">
      <c r="B98" s="3"/>
    </row>
    <row r="99" spans="2:2" x14ac:dyDescent="0.2">
      <c r="B99" s="3"/>
    </row>
    <row r="100" spans="2:2" x14ac:dyDescent="0.2">
      <c r="B100" s="3"/>
    </row>
    <row r="101" spans="2:2" x14ac:dyDescent="0.2">
      <c r="B101" s="3"/>
    </row>
    <row r="102" spans="2:2" x14ac:dyDescent="0.2">
      <c r="B102" s="3"/>
    </row>
    <row r="103" spans="2:2" x14ac:dyDescent="0.2">
      <c r="B103" s="3"/>
    </row>
    <row r="104" spans="2:2" x14ac:dyDescent="0.2">
      <c r="B104" s="3"/>
    </row>
    <row r="105" spans="2:2" x14ac:dyDescent="0.2">
      <c r="B105" s="3"/>
    </row>
    <row r="106" spans="2:2" x14ac:dyDescent="0.2">
      <c r="B106" s="3"/>
    </row>
    <row r="107" spans="2:2" x14ac:dyDescent="0.2">
      <c r="B107" s="3"/>
    </row>
    <row r="108" spans="2:2" x14ac:dyDescent="0.2">
      <c r="B108" s="3"/>
    </row>
    <row r="109" spans="2:2" x14ac:dyDescent="0.2">
      <c r="B109" s="3"/>
    </row>
    <row r="110" spans="2:2" x14ac:dyDescent="0.2">
      <c r="B110" s="3"/>
    </row>
    <row r="111" spans="2:2" x14ac:dyDescent="0.2">
      <c r="B111" s="3"/>
    </row>
    <row r="112" spans="2:2" x14ac:dyDescent="0.2">
      <c r="B112" s="3"/>
    </row>
    <row r="113" spans="2:2" x14ac:dyDescent="0.2">
      <c r="B113" s="3"/>
    </row>
    <row r="114" spans="2:2" x14ac:dyDescent="0.2">
      <c r="B114" s="3"/>
    </row>
    <row r="115" spans="2:2" x14ac:dyDescent="0.2">
      <c r="B115" s="3"/>
    </row>
    <row r="116" spans="2:2" x14ac:dyDescent="0.2">
      <c r="B116" s="3"/>
    </row>
    <row r="117" spans="2:2" x14ac:dyDescent="0.2">
      <c r="B117" s="3"/>
    </row>
    <row r="118" spans="2:2" x14ac:dyDescent="0.2">
      <c r="B118" s="3"/>
    </row>
    <row r="119" spans="2:2" x14ac:dyDescent="0.2">
      <c r="B119" s="3"/>
    </row>
    <row r="120" spans="2:2" x14ac:dyDescent="0.2">
      <c r="B120" s="3"/>
    </row>
    <row r="121" spans="2:2" x14ac:dyDescent="0.2">
      <c r="B121" s="3"/>
    </row>
    <row r="122" spans="2:2" x14ac:dyDescent="0.2">
      <c r="B122" s="3"/>
    </row>
    <row r="123" spans="2:2" x14ac:dyDescent="0.2">
      <c r="B123" s="3"/>
    </row>
    <row r="124" spans="2:2" x14ac:dyDescent="0.2">
      <c r="B124" s="3"/>
    </row>
    <row r="125" spans="2:2" x14ac:dyDescent="0.2">
      <c r="B125" s="3"/>
    </row>
    <row r="126" spans="2:2" x14ac:dyDescent="0.2">
      <c r="B126" s="3"/>
    </row>
    <row r="127" spans="2:2" x14ac:dyDescent="0.2">
      <c r="B127" s="3"/>
    </row>
    <row r="128" spans="2:2" x14ac:dyDescent="0.2">
      <c r="B128" s="3"/>
    </row>
    <row r="129" spans="2:2" x14ac:dyDescent="0.2">
      <c r="B129" s="3"/>
    </row>
    <row r="130" spans="2:2" x14ac:dyDescent="0.2">
      <c r="B130" s="3"/>
    </row>
    <row r="131" spans="2:2" x14ac:dyDescent="0.2">
      <c r="B131" s="3"/>
    </row>
    <row r="132" spans="2:2" x14ac:dyDescent="0.2">
      <c r="B132" s="3"/>
    </row>
    <row r="133" spans="2:2" x14ac:dyDescent="0.2">
      <c r="B133" s="3"/>
    </row>
    <row r="134" spans="2:2" x14ac:dyDescent="0.2">
      <c r="B134" s="3"/>
    </row>
    <row r="135" spans="2:2" x14ac:dyDescent="0.2">
      <c r="B135" s="3"/>
    </row>
    <row r="136" spans="2:2" x14ac:dyDescent="0.2">
      <c r="B136" s="3"/>
    </row>
    <row r="137" spans="2:2" x14ac:dyDescent="0.2">
      <c r="B137" s="3"/>
    </row>
    <row r="138" spans="2:2" x14ac:dyDescent="0.2">
      <c r="B138" s="3"/>
    </row>
    <row r="139" spans="2:2" x14ac:dyDescent="0.2">
      <c r="B139" s="3"/>
    </row>
    <row r="140" spans="2:2" x14ac:dyDescent="0.2">
      <c r="B140" s="3"/>
    </row>
    <row r="141" spans="2:2" x14ac:dyDescent="0.2">
      <c r="B141" s="3"/>
    </row>
    <row r="142" spans="2:2" x14ac:dyDescent="0.2">
      <c r="B142" s="3"/>
    </row>
    <row r="143" spans="2:2" x14ac:dyDescent="0.2">
      <c r="B143" s="3"/>
    </row>
    <row r="144" spans="2:2" x14ac:dyDescent="0.2">
      <c r="B144" s="3"/>
    </row>
    <row r="145" spans="2:2" x14ac:dyDescent="0.2">
      <c r="B145" s="3"/>
    </row>
    <row r="146" spans="2:2" x14ac:dyDescent="0.2">
      <c r="B146" s="3"/>
    </row>
    <row r="147" spans="2:2" x14ac:dyDescent="0.2">
      <c r="B147" s="3"/>
    </row>
    <row r="148" spans="2:2" x14ac:dyDescent="0.2">
      <c r="B148" s="3"/>
    </row>
    <row r="149" spans="2:2" x14ac:dyDescent="0.2">
      <c r="B149" s="3"/>
    </row>
    <row r="150" spans="2:2" x14ac:dyDescent="0.2">
      <c r="B150" s="3"/>
    </row>
    <row r="151" spans="2:2" x14ac:dyDescent="0.2">
      <c r="B151" s="3"/>
    </row>
    <row r="152" spans="2:2" x14ac:dyDescent="0.2">
      <c r="B152" s="3"/>
    </row>
    <row r="153" spans="2:2" x14ac:dyDescent="0.2">
      <c r="B153" s="3"/>
    </row>
    <row r="154" spans="2:2" x14ac:dyDescent="0.2">
      <c r="B154" s="3"/>
    </row>
    <row r="155" spans="2:2" x14ac:dyDescent="0.2">
      <c r="B155" s="3"/>
    </row>
    <row r="156" spans="2:2" x14ac:dyDescent="0.2">
      <c r="B156" s="3"/>
    </row>
    <row r="157" spans="2:2" x14ac:dyDescent="0.2">
      <c r="B157" s="3"/>
    </row>
    <row r="158" spans="2:2" x14ac:dyDescent="0.2">
      <c r="B158" s="3"/>
    </row>
    <row r="159" spans="2:2" x14ac:dyDescent="0.2">
      <c r="B159" s="3"/>
    </row>
    <row r="160" spans="2:2" x14ac:dyDescent="0.2">
      <c r="B160" s="3"/>
    </row>
    <row r="161" spans="2:2" x14ac:dyDescent="0.2">
      <c r="B161" s="3"/>
    </row>
    <row r="162" spans="2:2" x14ac:dyDescent="0.2">
      <c r="B162" s="3"/>
    </row>
    <row r="163" spans="2:2" x14ac:dyDescent="0.2">
      <c r="B163" s="3"/>
    </row>
    <row r="164" spans="2:2" x14ac:dyDescent="0.2">
      <c r="B164" s="3"/>
    </row>
    <row r="165" spans="2:2" x14ac:dyDescent="0.2">
      <c r="B165" s="3"/>
    </row>
    <row r="166" spans="2:2" x14ac:dyDescent="0.2">
      <c r="B166" s="3"/>
    </row>
    <row r="167" spans="2:2" x14ac:dyDescent="0.2">
      <c r="B167" s="3"/>
    </row>
    <row r="168" spans="2:2" x14ac:dyDescent="0.2">
      <c r="B168" s="3"/>
    </row>
    <row r="169" spans="2:2" x14ac:dyDescent="0.2">
      <c r="B169" s="3"/>
    </row>
    <row r="170" spans="2:2" x14ac:dyDescent="0.2">
      <c r="B170" s="3"/>
    </row>
    <row r="171" spans="2:2" x14ac:dyDescent="0.2">
      <c r="B171" s="3"/>
    </row>
    <row r="172" spans="2:2" x14ac:dyDescent="0.2">
      <c r="B172" s="3"/>
    </row>
    <row r="173" spans="2:2" x14ac:dyDescent="0.2">
      <c r="B173" s="3"/>
    </row>
    <row r="174" spans="2:2" x14ac:dyDescent="0.2">
      <c r="B174" s="3"/>
    </row>
    <row r="175" spans="2:2" x14ac:dyDescent="0.2">
      <c r="B175" s="3"/>
    </row>
    <row r="176" spans="2:2" x14ac:dyDescent="0.2">
      <c r="B176" s="3"/>
    </row>
    <row r="177" spans="2:2" x14ac:dyDescent="0.2">
      <c r="B177" s="3"/>
    </row>
    <row r="178" spans="2:2" x14ac:dyDescent="0.2">
      <c r="B178" s="3"/>
    </row>
    <row r="179" spans="2:2" x14ac:dyDescent="0.2">
      <c r="B179" s="3"/>
    </row>
    <row r="180" spans="2:2" x14ac:dyDescent="0.2">
      <c r="B180" s="3"/>
    </row>
    <row r="181" spans="2:2" x14ac:dyDescent="0.2">
      <c r="B181" s="3"/>
    </row>
    <row r="182" spans="2:2" x14ac:dyDescent="0.2">
      <c r="B182" s="3"/>
    </row>
    <row r="183" spans="2:2" x14ac:dyDescent="0.2">
      <c r="B183" s="3"/>
    </row>
    <row r="184" spans="2:2" x14ac:dyDescent="0.2">
      <c r="B184" s="3"/>
    </row>
    <row r="185" spans="2:2" x14ac:dyDescent="0.2">
      <c r="B185" s="3"/>
    </row>
    <row r="186" spans="2:2" x14ac:dyDescent="0.2">
      <c r="B186" s="3"/>
    </row>
    <row r="187" spans="2:2" x14ac:dyDescent="0.2">
      <c r="B187" s="3"/>
    </row>
    <row r="188" spans="2:2" x14ac:dyDescent="0.2">
      <c r="B188" s="3"/>
    </row>
    <row r="189" spans="2:2" x14ac:dyDescent="0.2">
      <c r="B189" s="3"/>
    </row>
    <row r="190" spans="2:2" x14ac:dyDescent="0.2">
      <c r="B190" s="3"/>
    </row>
    <row r="191" spans="2:2" x14ac:dyDescent="0.2">
      <c r="B191" s="3"/>
    </row>
    <row r="192" spans="2:2" x14ac:dyDescent="0.2">
      <c r="B192" s="3"/>
    </row>
    <row r="193" spans="2:2" x14ac:dyDescent="0.2">
      <c r="B193" s="3"/>
    </row>
    <row r="194" spans="2:2" x14ac:dyDescent="0.2">
      <c r="B194" s="3"/>
    </row>
    <row r="195" spans="2:2" x14ac:dyDescent="0.2">
      <c r="B195" s="3"/>
    </row>
    <row r="196" spans="2:2" x14ac:dyDescent="0.2">
      <c r="B196" s="3"/>
    </row>
    <row r="197" spans="2:2" x14ac:dyDescent="0.2">
      <c r="B197" s="3"/>
    </row>
    <row r="198" spans="2:2" x14ac:dyDescent="0.2">
      <c r="B198" s="3"/>
    </row>
    <row r="199" spans="2:2" x14ac:dyDescent="0.2">
      <c r="B199" s="3"/>
    </row>
    <row r="200" spans="2:2" x14ac:dyDescent="0.2">
      <c r="B200" s="3"/>
    </row>
    <row r="201" spans="2:2" x14ac:dyDescent="0.2">
      <c r="B201" s="3"/>
    </row>
    <row r="202" spans="2:2" x14ac:dyDescent="0.2">
      <c r="B202" s="3"/>
    </row>
    <row r="203" spans="2:2" x14ac:dyDescent="0.2">
      <c r="B203" s="3"/>
    </row>
    <row r="204" spans="2:2" x14ac:dyDescent="0.2">
      <c r="B204" s="3"/>
    </row>
    <row r="205" spans="2:2" x14ac:dyDescent="0.2">
      <c r="B205" s="3"/>
    </row>
    <row r="206" spans="2:2" x14ac:dyDescent="0.2">
      <c r="B206" s="3"/>
    </row>
    <row r="207" spans="2:2" x14ac:dyDescent="0.2">
      <c r="B207" s="3"/>
    </row>
    <row r="208" spans="2:2" x14ac:dyDescent="0.2">
      <c r="B208" s="3"/>
    </row>
    <row r="209" spans="2:2" x14ac:dyDescent="0.2">
      <c r="B209" s="3"/>
    </row>
    <row r="210" spans="2:2" x14ac:dyDescent="0.2">
      <c r="B210" s="3"/>
    </row>
    <row r="211" spans="2:2" x14ac:dyDescent="0.2">
      <c r="B211" s="3"/>
    </row>
    <row r="212" spans="2:2" x14ac:dyDescent="0.2">
      <c r="B212" s="3"/>
    </row>
    <row r="213" spans="2:2" x14ac:dyDescent="0.2">
      <c r="B213" s="3"/>
    </row>
    <row r="214" spans="2:2" x14ac:dyDescent="0.2">
      <c r="B214" s="3"/>
    </row>
    <row r="215" spans="2:2" x14ac:dyDescent="0.2">
      <c r="B215" s="3"/>
    </row>
    <row r="216" spans="2:2" x14ac:dyDescent="0.2">
      <c r="B216" s="3"/>
    </row>
    <row r="217" spans="2:2" x14ac:dyDescent="0.2">
      <c r="B217" s="3"/>
    </row>
    <row r="218" spans="2:2" x14ac:dyDescent="0.2">
      <c r="B218" s="3"/>
    </row>
    <row r="219" spans="2:2" x14ac:dyDescent="0.2">
      <c r="B219" s="3"/>
    </row>
    <row r="220" spans="2:2" x14ac:dyDescent="0.2">
      <c r="B220" s="3"/>
    </row>
    <row r="221" spans="2:2" x14ac:dyDescent="0.2">
      <c r="B221" s="3"/>
    </row>
    <row r="222" spans="2:2" x14ac:dyDescent="0.2">
      <c r="B222" s="3"/>
    </row>
    <row r="223" spans="2:2" x14ac:dyDescent="0.2">
      <c r="B223" s="3"/>
    </row>
    <row r="224" spans="2:2" x14ac:dyDescent="0.2">
      <c r="B224" s="3"/>
    </row>
    <row r="225" spans="2:2" x14ac:dyDescent="0.2">
      <c r="B225" s="3"/>
    </row>
    <row r="226" spans="2:2" x14ac:dyDescent="0.2">
      <c r="B226" s="3"/>
    </row>
    <row r="227" spans="2:2" x14ac:dyDescent="0.2">
      <c r="B227" s="3"/>
    </row>
    <row r="228" spans="2:2" x14ac:dyDescent="0.2">
      <c r="B228" s="3"/>
    </row>
    <row r="229" spans="2:2" x14ac:dyDescent="0.2">
      <c r="B229" s="3"/>
    </row>
    <row r="230" spans="2:2" x14ac:dyDescent="0.2">
      <c r="B230" s="3"/>
    </row>
    <row r="231" spans="2:2" x14ac:dyDescent="0.2">
      <c r="B231" s="3"/>
    </row>
    <row r="232" spans="2:2" x14ac:dyDescent="0.2">
      <c r="B232" s="3"/>
    </row>
    <row r="233" spans="2:2" x14ac:dyDescent="0.2">
      <c r="B233" s="3"/>
    </row>
    <row r="234" spans="2:2" x14ac:dyDescent="0.2">
      <c r="B234" s="3"/>
    </row>
    <row r="235" spans="2:2" x14ac:dyDescent="0.2">
      <c r="B235" s="3"/>
    </row>
    <row r="236" spans="2:2" x14ac:dyDescent="0.2">
      <c r="B236" s="3"/>
    </row>
    <row r="237" spans="2:2" x14ac:dyDescent="0.2">
      <c r="B237" s="3"/>
    </row>
    <row r="238" spans="2:2" x14ac:dyDescent="0.2">
      <c r="B238" s="3"/>
    </row>
    <row r="239" spans="2:2" x14ac:dyDescent="0.2">
      <c r="B239" s="3"/>
    </row>
    <row r="240" spans="2:2" x14ac:dyDescent="0.2">
      <c r="B240" s="3"/>
    </row>
    <row r="241" spans="2:2" x14ac:dyDescent="0.2">
      <c r="B241" s="3"/>
    </row>
    <row r="242" spans="2:2" x14ac:dyDescent="0.2">
      <c r="B242" s="3"/>
    </row>
    <row r="243" spans="2:2" x14ac:dyDescent="0.2">
      <c r="B243" s="3"/>
    </row>
    <row r="244" spans="2:2" x14ac:dyDescent="0.2">
      <c r="B244" s="3"/>
    </row>
    <row r="245" spans="2:2" x14ac:dyDescent="0.2">
      <c r="B245" s="3"/>
    </row>
    <row r="246" spans="2:2" x14ac:dyDescent="0.2">
      <c r="B246" s="3"/>
    </row>
    <row r="247" spans="2:2" x14ac:dyDescent="0.2">
      <c r="B247" s="3"/>
    </row>
    <row r="248" spans="2:2" x14ac:dyDescent="0.2">
      <c r="B248" s="3"/>
    </row>
    <row r="249" spans="2:2" x14ac:dyDescent="0.2">
      <c r="B249" s="3"/>
    </row>
    <row r="250" spans="2:2" x14ac:dyDescent="0.2">
      <c r="B250" s="3"/>
    </row>
    <row r="251" spans="2:2" x14ac:dyDescent="0.2">
      <c r="B251" s="3"/>
    </row>
    <row r="252" spans="2:2" x14ac:dyDescent="0.2">
      <c r="B252" s="3"/>
    </row>
    <row r="253" spans="2:2" x14ac:dyDescent="0.2">
      <c r="B253" s="3"/>
    </row>
    <row r="254" spans="2:2" x14ac:dyDescent="0.2">
      <c r="B254" s="3"/>
    </row>
    <row r="255" spans="2:2" x14ac:dyDescent="0.2">
      <c r="B255" s="3"/>
    </row>
    <row r="256" spans="2:2" x14ac:dyDescent="0.2">
      <c r="B256" s="3"/>
    </row>
    <row r="257" spans="2:2" x14ac:dyDescent="0.2">
      <c r="B257" s="3"/>
    </row>
    <row r="258" spans="2:2" x14ac:dyDescent="0.2">
      <c r="B258" s="3"/>
    </row>
    <row r="259" spans="2:2" x14ac:dyDescent="0.2">
      <c r="B259" s="3"/>
    </row>
    <row r="260" spans="2:2" x14ac:dyDescent="0.2">
      <c r="B260" s="3"/>
    </row>
    <row r="261" spans="2:2" x14ac:dyDescent="0.2">
      <c r="B261" s="3"/>
    </row>
    <row r="262" spans="2:2" x14ac:dyDescent="0.2">
      <c r="B262" s="3"/>
    </row>
    <row r="263" spans="2:2" x14ac:dyDescent="0.2">
      <c r="B263" s="3"/>
    </row>
    <row r="264" spans="2:2" x14ac:dyDescent="0.2">
      <c r="B264" s="3"/>
    </row>
    <row r="265" spans="2:2" x14ac:dyDescent="0.2">
      <c r="B265" s="3"/>
    </row>
    <row r="266" spans="2:2" x14ac:dyDescent="0.2">
      <c r="B266" s="3"/>
    </row>
    <row r="267" spans="2:2" x14ac:dyDescent="0.2">
      <c r="B267" s="3"/>
    </row>
    <row r="268" spans="2:2" x14ac:dyDescent="0.2">
      <c r="B268" s="3"/>
    </row>
    <row r="269" spans="2:2" x14ac:dyDescent="0.2">
      <c r="B269" s="3"/>
    </row>
    <row r="270" spans="2:2" x14ac:dyDescent="0.2">
      <c r="B270" s="3"/>
    </row>
    <row r="271" spans="2:2" x14ac:dyDescent="0.2">
      <c r="B271" s="3"/>
    </row>
    <row r="272" spans="2:2" x14ac:dyDescent="0.2">
      <c r="B272" s="3"/>
    </row>
    <row r="273" spans="2:2" x14ac:dyDescent="0.2">
      <c r="B273" s="3"/>
    </row>
    <row r="274" spans="2:2" x14ac:dyDescent="0.2">
      <c r="B274" s="3"/>
    </row>
    <row r="275" spans="2:2" x14ac:dyDescent="0.2">
      <c r="B275" s="3"/>
    </row>
    <row r="276" spans="2:2" x14ac:dyDescent="0.2">
      <c r="B276" s="3"/>
    </row>
    <row r="277" spans="2:2" x14ac:dyDescent="0.2">
      <c r="B277" s="3"/>
    </row>
    <row r="278" spans="2:2" x14ac:dyDescent="0.2">
      <c r="B278" s="3"/>
    </row>
    <row r="279" spans="2:2" x14ac:dyDescent="0.2">
      <c r="B279" s="3"/>
    </row>
    <row r="280" spans="2:2" x14ac:dyDescent="0.2">
      <c r="B280" s="3"/>
    </row>
    <row r="281" spans="2:2" x14ac:dyDescent="0.2">
      <c r="B281" s="3"/>
    </row>
    <row r="282" spans="2:2" x14ac:dyDescent="0.2">
      <c r="B282" s="3"/>
    </row>
    <row r="283" spans="2:2" x14ac:dyDescent="0.2">
      <c r="B283" s="3"/>
    </row>
    <row r="284" spans="2:2" x14ac:dyDescent="0.2">
      <c r="B284" s="3"/>
    </row>
    <row r="285" spans="2:2" x14ac:dyDescent="0.2">
      <c r="B285" s="3"/>
    </row>
    <row r="286" spans="2:2" x14ac:dyDescent="0.2">
      <c r="B286" s="3"/>
    </row>
    <row r="287" spans="2:2" x14ac:dyDescent="0.2">
      <c r="B287" s="3"/>
    </row>
    <row r="288" spans="2:2" x14ac:dyDescent="0.2">
      <c r="B288" s="3"/>
    </row>
    <row r="289" spans="2:2" x14ac:dyDescent="0.2">
      <c r="B289" s="3"/>
    </row>
    <row r="290" spans="2:2" x14ac:dyDescent="0.2">
      <c r="B290" s="3"/>
    </row>
    <row r="291" spans="2:2" x14ac:dyDescent="0.2">
      <c r="B291" s="3"/>
    </row>
    <row r="292" spans="2:2" x14ac:dyDescent="0.2">
      <c r="B292" s="3"/>
    </row>
    <row r="293" spans="2:2" x14ac:dyDescent="0.2">
      <c r="B293" s="3"/>
    </row>
    <row r="294" spans="2:2" x14ac:dyDescent="0.2">
      <c r="B294" s="3"/>
    </row>
    <row r="295" spans="2:2" x14ac:dyDescent="0.2">
      <c r="B295" s="3"/>
    </row>
    <row r="296" spans="2:2" x14ac:dyDescent="0.2">
      <c r="B296" s="3"/>
    </row>
    <row r="297" spans="2:2" x14ac:dyDescent="0.2">
      <c r="B297" s="3"/>
    </row>
    <row r="298" spans="2:2" x14ac:dyDescent="0.2">
      <c r="B298" s="3"/>
    </row>
    <row r="299" spans="2:2" x14ac:dyDescent="0.2">
      <c r="B299" s="3"/>
    </row>
    <row r="300" spans="2:2" x14ac:dyDescent="0.2">
      <c r="B300" s="3"/>
    </row>
    <row r="301" spans="2:2" x14ac:dyDescent="0.2">
      <c r="B301" s="3"/>
    </row>
    <row r="302" spans="2:2" x14ac:dyDescent="0.2">
      <c r="B302" s="3"/>
    </row>
    <row r="303" spans="2:2" x14ac:dyDescent="0.2">
      <c r="B303" s="3"/>
    </row>
    <row r="304" spans="2:2" x14ac:dyDescent="0.2">
      <c r="B304" s="3"/>
    </row>
    <row r="305" spans="2:2" x14ac:dyDescent="0.2">
      <c r="B305" s="3"/>
    </row>
    <row r="306" spans="2:2" x14ac:dyDescent="0.2">
      <c r="B306" s="3"/>
    </row>
    <row r="307" spans="2:2" x14ac:dyDescent="0.2">
      <c r="B307" s="3"/>
    </row>
    <row r="308" spans="2:2" x14ac:dyDescent="0.2">
      <c r="B308" s="3"/>
    </row>
    <row r="309" spans="2:2" x14ac:dyDescent="0.2">
      <c r="B309" s="3"/>
    </row>
    <row r="310" spans="2:2" x14ac:dyDescent="0.2">
      <c r="B310" s="3"/>
    </row>
    <row r="311" spans="2:2" x14ac:dyDescent="0.2">
      <c r="B311" s="3"/>
    </row>
    <row r="312" spans="2:2" x14ac:dyDescent="0.2">
      <c r="B312" s="3"/>
    </row>
    <row r="313" spans="2:2" x14ac:dyDescent="0.2">
      <c r="B313" s="3"/>
    </row>
    <row r="314" spans="2:2" x14ac:dyDescent="0.2">
      <c r="B314" s="3"/>
    </row>
    <row r="315" spans="2:2" x14ac:dyDescent="0.2">
      <c r="B315" s="3"/>
    </row>
    <row r="316" spans="2:2" x14ac:dyDescent="0.2">
      <c r="B316" s="3"/>
    </row>
    <row r="317" spans="2:2" x14ac:dyDescent="0.2">
      <c r="B317" s="3"/>
    </row>
    <row r="318" spans="2:2" x14ac:dyDescent="0.2">
      <c r="B318" s="3"/>
    </row>
    <row r="319" spans="2:2" x14ac:dyDescent="0.2">
      <c r="B319" s="3"/>
    </row>
    <row r="320" spans="2:2" x14ac:dyDescent="0.2">
      <c r="B320" s="3"/>
    </row>
    <row r="321" spans="2:2" x14ac:dyDescent="0.2">
      <c r="B321" s="3"/>
    </row>
    <row r="322" spans="2:2" x14ac:dyDescent="0.2">
      <c r="B322" s="3"/>
    </row>
    <row r="323" spans="2:2" x14ac:dyDescent="0.2">
      <c r="B323" s="3"/>
    </row>
    <row r="324" spans="2:2" x14ac:dyDescent="0.2">
      <c r="B324" s="3"/>
    </row>
    <row r="325" spans="2:2" x14ac:dyDescent="0.2">
      <c r="B325" s="3"/>
    </row>
    <row r="326" spans="2:2" x14ac:dyDescent="0.2">
      <c r="B326" s="3"/>
    </row>
    <row r="327" spans="2:2" x14ac:dyDescent="0.2">
      <c r="B327" s="3"/>
    </row>
    <row r="328" spans="2:2" x14ac:dyDescent="0.2">
      <c r="B328" s="3"/>
    </row>
    <row r="329" spans="2:2" x14ac:dyDescent="0.2">
      <c r="B329" s="3"/>
    </row>
    <row r="330" spans="2:2" x14ac:dyDescent="0.2">
      <c r="B330" s="3"/>
    </row>
    <row r="331" spans="2:2" x14ac:dyDescent="0.2">
      <c r="B331" s="3"/>
    </row>
    <row r="332" spans="2:2" x14ac:dyDescent="0.2">
      <c r="B332" s="3"/>
    </row>
    <row r="333" spans="2:2" x14ac:dyDescent="0.2">
      <c r="B333" s="3"/>
    </row>
    <row r="334" spans="2:2" x14ac:dyDescent="0.2">
      <c r="B334" s="3"/>
    </row>
    <row r="335" spans="2:2" x14ac:dyDescent="0.2">
      <c r="B335" s="3"/>
    </row>
    <row r="336" spans="2:2" x14ac:dyDescent="0.2">
      <c r="B336" s="3"/>
    </row>
    <row r="337" spans="2:2" x14ac:dyDescent="0.2">
      <c r="B337" s="3"/>
    </row>
    <row r="338" spans="2:2" x14ac:dyDescent="0.2">
      <c r="B338" s="3"/>
    </row>
    <row r="339" spans="2:2" x14ac:dyDescent="0.2">
      <c r="B339" s="3"/>
    </row>
    <row r="340" spans="2:2" x14ac:dyDescent="0.2">
      <c r="B340" s="3"/>
    </row>
    <row r="341" spans="2:2" x14ac:dyDescent="0.2">
      <c r="B341" s="3"/>
    </row>
    <row r="342" spans="2:2" x14ac:dyDescent="0.2">
      <c r="B342" s="3"/>
    </row>
    <row r="343" spans="2:2" x14ac:dyDescent="0.2">
      <c r="B343" s="3"/>
    </row>
    <row r="344" spans="2:2" x14ac:dyDescent="0.2">
      <c r="B344" s="3"/>
    </row>
    <row r="345" spans="2:2" x14ac:dyDescent="0.2">
      <c r="B345" s="3"/>
    </row>
    <row r="346" spans="2:2" x14ac:dyDescent="0.2">
      <c r="B346" s="3"/>
    </row>
    <row r="347" spans="2:2" x14ac:dyDescent="0.2">
      <c r="B347" s="3"/>
    </row>
    <row r="348" spans="2:2" x14ac:dyDescent="0.2">
      <c r="B348" s="3"/>
    </row>
    <row r="349" spans="2:2" x14ac:dyDescent="0.2">
      <c r="B349" s="3"/>
    </row>
    <row r="350" spans="2:2" x14ac:dyDescent="0.2">
      <c r="B350" s="3"/>
    </row>
    <row r="351" spans="2:2" x14ac:dyDescent="0.2">
      <c r="B351" s="3"/>
    </row>
    <row r="352" spans="2:2" x14ac:dyDescent="0.2">
      <c r="B352" s="3"/>
    </row>
    <row r="353" spans="2:2" x14ac:dyDescent="0.2">
      <c r="B353" s="3"/>
    </row>
    <row r="354" spans="2:2" x14ac:dyDescent="0.2">
      <c r="B354" s="3"/>
    </row>
    <row r="355" spans="2:2" x14ac:dyDescent="0.2">
      <c r="B355" s="3"/>
    </row>
    <row r="356" spans="2:2" x14ac:dyDescent="0.2">
      <c r="B356" s="3"/>
    </row>
    <row r="357" spans="2:2" x14ac:dyDescent="0.2">
      <c r="B357" s="3"/>
    </row>
    <row r="358" spans="2:2" x14ac:dyDescent="0.2">
      <c r="B358" s="3"/>
    </row>
    <row r="359" spans="2:2" x14ac:dyDescent="0.2">
      <c r="B359" s="3"/>
    </row>
    <row r="360" spans="2:2" x14ac:dyDescent="0.2">
      <c r="B360" s="3"/>
    </row>
    <row r="361" spans="2:2" x14ac:dyDescent="0.2">
      <c r="B361" s="3"/>
    </row>
    <row r="362" spans="2:2" x14ac:dyDescent="0.2">
      <c r="B362" s="3"/>
    </row>
    <row r="363" spans="2:2" x14ac:dyDescent="0.2">
      <c r="B363" s="3"/>
    </row>
    <row r="364" spans="2:2" x14ac:dyDescent="0.2">
      <c r="B364" s="3"/>
    </row>
    <row r="365" spans="2:2" x14ac:dyDescent="0.2">
      <c r="B365" s="3"/>
    </row>
    <row r="366" spans="2:2" x14ac:dyDescent="0.2">
      <c r="B366" s="3"/>
    </row>
    <row r="367" spans="2:2" x14ac:dyDescent="0.2">
      <c r="B367" s="3"/>
    </row>
    <row r="368" spans="2:2" x14ac:dyDescent="0.2">
      <c r="B368" s="3"/>
    </row>
    <row r="369" spans="2:2" x14ac:dyDescent="0.2">
      <c r="B369" s="3"/>
    </row>
    <row r="370" spans="2:2" x14ac:dyDescent="0.2">
      <c r="B370" s="3"/>
    </row>
    <row r="371" spans="2:2" x14ac:dyDescent="0.2">
      <c r="B371" s="3"/>
    </row>
    <row r="372" spans="2:2" x14ac:dyDescent="0.2">
      <c r="B372" s="3"/>
    </row>
    <row r="373" spans="2:2" x14ac:dyDescent="0.2">
      <c r="B373" s="3"/>
    </row>
    <row r="374" spans="2:2" x14ac:dyDescent="0.2">
      <c r="B374" s="3"/>
    </row>
    <row r="375" spans="2:2" x14ac:dyDescent="0.2">
      <c r="B375" s="3"/>
    </row>
    <row r="376" spans="2:2" x14ac:dyDescent="0.2">
      <c r="B376" s="3"/>
    </row>
    <row r="377" spans="2:2" x14ac:dyDescent="0.2">
      <c r="B377" s="3"/>
    </row>
    <row r="378" spans="2:2" x14ac:dyDescent="0.2">
      <c r="B378" s="3"/>
    </row>
    <row r="379" spans="2:2" x14ac:dyDescent="0.2">
      <c r="B379" s="3"/>
    </row>
    <row r="380" spans="2:2" x14ac:dyDescent="0.2">
      <c r="B380" s="3"/>
    </row>
    <row r="381" spans="2:2" x14ac:dyDescent="0.2">
      <c r="B381" s="3"/>
    </row>
    <row r="382" spans="2:2" x14ac:dyDescent="0.2">
      <c r="B382" s="3"/>
    </row>
    <row r="383" spans="2:2" x14ac:dyDescent="0.2">
      <c r="B383" s="3"/>
    </row>
    <row r="384" spans="2:2" x14ac:dyDescent="0.2">
      <c r="B384" s="3"/>
    </row>
    <row r="385" spans="2:2" x14ac:dyDescent="0.2">
      <c r="B385" s="3"/>
    </row>
    <row r="386" spans="2:2" x14ac:dyDescent="0.2">
      <c r="B386" s="3"/>
    </row>
    <row r="387" spans="2:2" x14ac:dyDescent="0.2">
      <c r="B387" s="3"/>
    </row>
    <row r="388" spans="2:2" x14ac:dyDescent="0.2">
      <c r="B388" s="3"/>
    </row>
    <row r="389" spans="2:2" x14ac:dyDescent="0.2">
      <c r="B389" s="3"/>
    </row>
    <row r="390" spans="2:2" x14ac:dyDescent="0.2">
      <c r="B390" s="3"/>
    </row>
    <row r="391" spans="2:2" x14ac:dyDescent="0.2">
      <c r="B391" s="3"/>
    </row>
    <row r="392" spans="2:2" x14ac:dyDescent="0.2">
      <c r="B392" s="3"/>
    </row>
    <row r="393" spans="2:2" x14ac:dyDescent="0.2">
      <c r="B393" s="3"/>
    </row>
    <row r="394" spans="2:2" x14ac:dyDescent="0.2">
      <c r="B394" s="3"/>
    </row>
    <row r="395" spans="2:2" x14ac:dyDescent="0.2">
      <c r="B395" s="3"/>
    </row>
    <row r="396" spans="2:2" x14ac:dyDescent="0.2">
      <c r="B396" s="3"/>
    </row>
    <row r="397" spans="2:2" x14ac:dyDescent="0.2">
      <c r="B397" s="3"/>
    </row>
    <row r="398" spans="2:2" x14ac:dyDescent="0.2">
      <c r="B398" s="3"/>
    </row>
    <row r="399" spans="2:2" x14ac:dyDescent="0.2">
      <c r="B399" s="3"/>
    </row>
    <row r="400" spans="2:2" x14ac:dyDescent="0.2">
      <c r="B400" s="3"/>
    </row>
    <row r="401" spans="2:2" x14ac:dyDescent="0.2">
      <c r="B401" s="3"/>
    </row>
    <row r="402" spans="2:2" x14ac:dyDescent="0.2">
      <c r="B402" s="3"/>
    </row>
    <row r="403" spans="2:2" x14ac:dyDescent="0.2">
      <c r="B403" s="3"/>
    </row>
    <row r="404" spans="2:2" x14ac:dyDescent="0.2">
      <c r="B404" s="3"/>
    </row>
    <row r="405" spans="2:2" x14ac:dyDescent="0.2">
      <c r="B405" s="3"/>
    </row>
    <row r="406" spans="2:2" x14ac:dyDescent="0.2">
      <c r="B406" s="3"/>
    </row>
    <row r="407" spans="2:2" x14ac:dyDescent="0.2">
      <c r="B407" s="3"/>
    </row>
    <row r="408" spans="2:2" x14ac:dyDescent="0.2">
      <c r="B408" s="3"/>
    </row>
    <row r="409" spans="2:2" x14ac:dyDescent="0.2">
      <c r="B409" s="3"/>
    </row>
    <row r="410" spans="2:2" x14ac:dyDescent="0.2">
      <c r="B410" s="3"/>
    </row>
    <row r="411" spans="2:2" x14ac:dyDescent="0.2">
      <c r="B411" s="3"/>
    </row>
    <row r="412" spans="2:2" x14ac:dyDescent="0.2">
      <c r="B412" s="3"/>
    </row>
    <row r="413" spans="2:2" x14ac:dyDescent="0.2">
      <c r="B413" s="3"/>
    </row>
    <row r="414" spans="2:2" x14ac:dyDescent="0.2">
      <c r="B414" s="3"/>
    </row>
    <row r="415" spans="2:2" x14ac:dyDescent="0.2">
      <c r="B415" s="3"/>
    </row>
    <row r="416" spans="2:2" x14ac:dyDescent="0.2">
      <c r="B416" s="3"/>
    </row>
    <row r="417" spans="2:2" x14ac:dyDescent="0.2">
      <c r="B417" s="3"/>
    </row>
    <row r="418" spans="2:2" x14ac:dyDescent="0.2">
      <c r="B418" s="3"/>
    </row>
    <row r="419" spans="2:2" x14ac:dyDescent="0.2">
      <c r="B419" s="3"/>
    </row>
    <row r="420" spans="2:2" x14ac:dyDescent="0.2">
      <c r="B420" s="3"/>
    </row>
    <row r="421" spans="2:2" x14ac:dyDescent="0.2">
      <c r="B421" s="3"/>
    </row>
    <row r="422" spans="2:2" x14ac:dyDescent="0.2">
      <c r="B422" s="3"/>
    </row>
    <row r="423" spans="2:2" x14ac:dyDescent="0.2">
      <c r="B423" s="3"/>
    </row>
    <row r="424" spans="2:2" x14ac:dyDescent="0.2">
      <c r="B424" s="3"/>
    </row>
    <row r="425" spans="2:2" x14ac:dyDescent="0.2">
      <c r="B425" s="3"/>
    </row>
    <row r="426" spans="2:2" x14ac:dyDescent="0.2">
      <c r="B426" s="3"/>
    </row>
    <row r="427" spans="2:2" x14ac:dyDescent="0.2">
      <c r="B427" s="3"/>
    </row>
    <row r="428" spans="2:2" x14ac:dyDescent="0.2">
      <c r="B428" s="3"/>
    </row>
    <row r="429" spans="2:2" x14ac:dyDescent="0.2">
      <c r="B429" s="3"/>
    </row>
    <row r="430" spans="2:2" x14ac:dyDescent="0.2">
      <c r="B430" s="3"/>
    </row>
    <row r="431" spans="2:2" x14ac:dyDescent="0.2">
      <c r="B431" s="3"/>
    </row>
    <row r="432" spans="2:2" x14ac:dyDescent="0.2">
      <c r="B432" s="3"/>
    </row>
    <row r="433" spans="2:2" x14ac:dyDescent="0.2">
      <c r="B433" s="3"/>
    </row>
    <row r="434" spans="2:2" x14ac:dyDescent="0.2">
      <c r="B434" s="3"/>
    </row>
    <row r="435" spans="2:2" x14ac:dyDescent="0.2">
      <c r="B435" s="3"/>
    </row>
    <row r="436" spans="2:2" x14ac:dyDescent="0.2">
      <c r="B436" s="3"/>
    </row>
    <row r="437" spans="2:2" x14ac:dyDescent="0.2">
      <c r="B437" s="3"/>
    </row>
    <row r="438" spans="2:2" x14ac:dyDescent="0.2">
      <c r="B438" s="3"/>
    </row>
    <row r="439" spans="2:2" x14ac:dyDescent="0.2">
      <c r="B439" s="3"/>
    </row>
    <row r="440" spans="2:2" x14ac:dyDescent="0.2">
      <c r="B440" s="3"/>
    </row>
    <row r="441" spans="2:2" x14ac:dyDescent="0.2">
      <c r="B441" s="3"/>
    </row>
    <row r="442" spans="2:2" x14ac:dyDescent="0.2">
      <c r="B442" s="3"/>
    </row>
    <row r="443" spans="2:2" x14ac:dyDescent="0.2">
      <c r="B443" s="3"/>
    </row>
    <row r="444" spans="2:2" x14ac:dyDescent="0.2">
      <c r="B444" s="3"/>
    </row>
    <row r="445" spans="2:2" x14ac:dyDescent="0.2">
      <c r="B445" s="3"/>
    </row>
    <row r="446" spans="2:2" x14ac:dyDescent="0.2">
      <c r="B446" s="3"/>
    </row>
    <row r="447" spans="2:2" x14ac:dyDescent="0.2">
      <c r="B447" s="3"/>
    </row>
    <row r="448" spans="2:2" x14ac:dyDescent="0.2">
      <c r="B448" s="3"/>
    </row>
    <row r="449" spans="2:2" x14ac:dyDescent="0.2">
      <c r="B449" s="3"/>
    </row>
    <row r="450" spans="2:2" x14ac:dyDescent="0.2">
      <c r="B450" s="3"/>
    </row>
    <row r="451" spans="2:2" x14ac:dyDescent="0.2">
      <c r="B451" s="3"/>
    </row>
    <row r="452" spans="2:2" x14ac:dyDescent="0.2">
      <c r="B452" s="3"/>
    </row>
    <row r="453" spans="2:2" x14ac:dyDescent="0.2">
      <c r="B453" s="3"/>
    </row>
    <row r="454" spans="2:2" x14ac:dyDescent="0.2">
      <c r="B454" s="3"/>
    </row>
    <row r="455" spans="2:2" x14ac:dyDescent="0.2">
      <c r="B455" s="3"/>
    </row>
    <row r="456" spans="2:2" x14ac:dyDescent="0.2">
      <c r="B456" s="3"/>
    </row>
    <row r="457" spans="2:2" x14ac:dyDescent="0.2">
      <c r="B457" s="3"/>
    </row>
    <row r="458" spans="2:2" x14ac:dyDescent="0.2">
      <c r="B458" s="3"/>
    </row>
    <row r="459" spans="2:2" x14ac:dyDescent="0.2">
      <c r="B459" s="3"/>
    </row>
    <row r="460" spans="2:2" x14ac:dyDescent="0.2">
      <c r="B460" s="3"/>
    </row>
    <row r="461" spans="2:2" x14ac:dyDescent="0.2">
      <c r="B461" s="3"/>
    </row>
    <row r="462" spans="2:2" x14ac:dyDescent="0.2">
      <c r="B462" s="3"/>
    </row>
    <row r="463" spans="2:2" x14ac:dyDescent="0.2">
      <c r="B463" s="3"/>
    </row>
    <row r="464" spans="2:2" x14ac:dyDescent="0.2">
      <c r="B464" s="3"/>
    </row>
    <row r="465" spans="2:2" x14ac:dyDescent="0.2">
      <c r="B465" s="3"/>
    </row>
    <row r="466" spans="2:2" x14ac:dyDescent="0.2">
      <c r="B466" s="3"/>
    </row>
    <row r="467" spans="2:2" x14ac:dyDescent="0.2">
      <c r="B467" s="3"/>
    </row>
    <row r="468" spans="2:2" x14ac:dyDescent="0.2">
      <c r="B468" s="3"/>
    </row>
    <row r="469" spans="2:2" x14ac:dyDescent="0.2">
      <c r="B469" s="3"/>
    </row>
    <row r="470" spans="2:2" x14ac:dyDescent="0.2">
      <c r="B470" s="3"/>
    </row>
    <row r="471" spans="2:2" x14ac:dyDescent="0.2">
      <c r="B471" s="3"/>
    </row>
    <row r="472" spans="2:2" x14ac:dyDescent="0.2">
      <c r="B472" s="3"/>
    </row>
    <row r="473" spans="2:2" x14ac:dyDescent="0.2">
      <c r="B473" s="3"/>
    </row>
    <row r="474" spans="2:2" x14ac:dyDescent="0.2">
      <c r="B474" s="3"/>
    </row>
    <row r="475" spans="2:2" x14ac:dyDescent="0.2">
      <c r="B475" s="3"/>
    </row>
    <row r="476" spans="2:2" x14ac:dyDescent="0.2">
      <c r="B476" s="3"/>
    </row>
    <row r="477" spans="2:2" x14ac:dyDescent="0.2">
      <c r="B477" s="3"/>
    </row>
    <row r="478" spans="2:2" x14ac:dyDescent="0.2">
      <c r="B478" s="3"/>
    </row>
    <row r="479" spans="2:2" x14ac:dyDescent="0.2">
      <c r="B479" s="3"/>
    </row>
    <row r="480" spans="2:2" x14ac:dyDescent="0.2">
      <c r="B480" s="3"/>
    </row>
    <row r="481" spans="2:2" x14ac:dyDescent="0.2">
      <c r="B481" s="3"/>
    </row>
    <row r="482" spans="2:2" x14ac:dyDescent="0.2">
      <c r="B482" s="3"/>
    </row>
    <row r="483" spans="2:2" x14ac:dyDescent="0.2">
      <c r="B483" s="3"/>
    </row>
    <row r="484" spans="2:2" x14ac:dyDescent="0.2">
      <c r="B484" s="3"/>
    </row>
    <row r="485" spans="2:2" x14ac:dyDescent="0.2">
      <c r="B485" s="3"/>
    </row>
    <row r="486" spans="2:2" x14ac:dyDescent="0.2">
      <c r="B486" s="3"/>
    </row>
    <row r="487" spans="2:2" x14ac:dyDescent="0.2">
      <c r="B487" s="3"/>
    </row>
    <row r="488" spans="2:2" x14ac:dyDescent="0.2">
      <c r="B488" s="3"/>
    </row>
    <row r="489" spans="2:2" x14ac:dyDescent="0.2">
      <c r="B489" s="3"/>
    </row>
    <row r="490" spans="2:2" x14ac:dyDescent="0.2">
      <c r="B490" s="3"/>
    </row>
    <row r="491" spans="2:2" x14ac:dyDescent="0.2">
      <c r="B491" s="3"/>
    </row>
    <row r="492" spans="2:2" x14ac:dyDescent="0.2">
      <c r="B492" s="3"/>
    </row>
    <row r="493" spans="2:2" x14ac:dyDescent="0.2">
      <c r="B493" s="3"/>
    </row>
    <row r="494" spans="2:2" x14ac:dyDescent="0.2">
      <c r="B494" s="3"/>
    </row>
    <row r="495" spans="2:2" x14ac:dyDescent="0.2">
      <c r="B495" s="3"/>
    </row>
    <row r="496" spans="2:2" x14ac:dyDescent="0.2">
      <c r="B496" s="3"/>
    </row>
    <row r="497" spans="2:2" x14ac:dyDescent="0.2">
      <c r="B497" s="3"/>
    </row>
    <row r="498" spans="2:2" x14ac:dyDescent="0.2">
      <c r="B498" s="3"/>
    </row>
    <row r="499" spans="2:2" x14ac:dyDescent="0.2">
      <c r="B499" s="3"/>
    </row>
    <row r="500" spans="2:2" x14ac:dyDescent="0.2">
      <c r="B500" s="3"/>
    </row>
    <row r="501" spans="2:2" x14ac:dyDescent="0.2">
      <c r="B501" s="3"/>
    </row>
    <row r="502" spans="2:2" x14ac:dyDescent="0.2">
      <c r="B502" s="3"/>
    </row>
    <row r="503" spans="2:2" x14ac:dyDescent="0.2">
      <c r="B503" s="3"/>
    </row>
    <row r="504" spans="2:2" x14ac:dyDescent="0.2">
      <c r="B504" s="3"/>
    </row>
    <row r="505" spans="2:2" x14ac:dyDescent="0.2">
      <c r="B505" s="3"/>
    </row>
    <row r="506" spans="2:2" x14ac:dyDescent="0.2">
      <c r="B506" s="3"/>
    </row>
    <row r="507" spans="2:2" x14ac:dyDescent="0.2">
      <c r="B507" s="3"/>
    </row>
    <row r="508" spans="2:2" x14ac:dyDescent="0.2">
      <c r="B508" s="3"/>
    </row>
    <row r="509" spans="2:2" x14ac:dyDescent="0.2">
      <c r="B509" s="3"/>
    </row>
    <row r="510" spans="2:2" x14ac:dyDescent="0.2">
      <c r="B510" s="3"/>
    </row>
    <row r="511" spans="2:2" x14ac:dyDescent="0.2">
      <c r="B511" s="3"/>
    </row>
    <row r="512" spans="2:2" x14ac:dyDescent="0.2">
      <c r="B512" s="3"/>
    </row>
    <row r="513" spans="2:2" x14ac:dyDescent="0.2">
      <c r="B513" s="3"/>
    </row>
    <row r="514" spans="2:2" x14ac:dyDescent="0.2">
      <c r="B514" s="3"/>
    </row>
    <row r="515" spans="2:2" x14ac:dyDescent="0.2">
      <c r="B515" s="3"/>
    </row>
    <row r="516" spans="2:2" x14ac:dyDescent="0.2">
      <c r="B516" s="3"/>
    </row>
    <row r="517" spans="2:2" x14ac:dyDescent="0.2">
      <c r="B517" s="3"/>
    </row>
    <row r="518" spans="2:2" x14ac:dyDescent="0.2">
      <c r="B518" s="3"/>
    </row>
    <row r="519" spans="2:2" x14ac:dyDescent="0.2">
      <c r="B519" s="3"/>
    </row>
    <row r="520" spans="2:2" x14ac:dyDescent="0.2">
      <c r="B520" s="3"/>
    </row>
    <row r="521" spans="2:2" x14ac:dyDescent="0.2">
      <c r="B521" s="3"/>
    </row>
    <row r="522" spans="2:2" x14ac:dyDescent="0.2">
      <c r="B522" s="3"/>
    </row>
    <row r="523" spans="2:2" x14ac:dyDescent="0.2">
      <c r="B523" s="3"/>
    </row>
    <row r="524" spans="2:2" x14ac:dyDescent="0.2">
      <c r="B524" s="3"/>
    </row>
    <row r="525" spans="2:2" x14ac:dyDescent="0.2">
      <c r="B525" s="3"/>
    </row>
    <row r="526" spans="2:2" x14ac:dyDescent="0.2">
      <c r="B526" s="3"/>
    </row>
    <row r="527" spans="2:2" x14ac:dyDescent="0.2">
      <c r="B527" s="3"/>
    </row>
    <row r="528" spans="2:2" x14ac:dyDescent="0.2">
      <c r="B528" s="3"/>
    </row>
    <row r="529" spans="2:2" x14ac:dyDescent="0.2">
      <c r="B529" s="3"/>
    </row>
    <row r="530" spans="2:2" x14ac:dyDescent="0.2">
      <c r="B530" s="3"/>
    </row>
    <row r="531" spans="2:2" x14ac:dyDescent="0.2">
      <c r="B531" s="3"/>
    </row>
    <row r="532" spans="2:2" x14ac:dyDescent="0.2">
      <c r="B532" s="3"/>
    </row>
    <row r="533" spans="2:2" x14ac:dyDescent="0.2">
      <c r="B533" s="3"/>
    </row>
    <row r="534" spans="2:2" x14ac:dyDescent="0.2">
      <c r="B534" s="3"/>
    </row>
    <row r="535" spans="2:2" x14ac:dyDescent="0.2">
      <c r="B535" s="3"/>
    </row>
    <row r="536" spans="2:2" x14ac:dyDescent="0.2">
      <c r="B536" s="3"/>
    </row>
    <row r="537" spans="2:2" x14ac:dyDescent="0.2">
      <c r="B537" s="3"/>
    </row>
    <row r="538" spans="2:2" x14ac:dyDescent="0.2">
      <c r="B538" s="3"/>
    </row>
    <row r="539" spans="2:2" x14ac:dyDescent="0.2">
      <c r="B539" s="3"/>
    </row>
    <row r="540" spans="2:2" x14ac:dyDescent="0.2">
      <c r="B540" s="3"/>
    </row>
    <row r="541" spans="2:2" x14ac:dyDescent="0.2">
      <c r="B541" s="3"/>
    </row>
    <row r="542" spans="2:2" x14ac:dyDescent="0.2">
      <c r="B542" s="3"/>
    </row>
    <row r="543" spans="2:2" x14ac:dyDescent="0.2">
      <c r="B543" s="3"/>
    </row>
    <row r="544" spans="2:2" x14ac:dyDescent="0.2">
      <c r="B544" s="3"/>
    </row>
    <row r="545" spans="2:2" x14ac:dyDescent="0.2">
      <c r="B545" s="3"/>
    </row>
    <row r="546" spans="2:2" x14ac:dyDescent="0.2">
      <c r="B546" s="3"/>
    </row>
    <row r="547" spans="2:2" x14ac:dyDescent="0.2">
      <c r="B547" s="3"/>
    </row>
    <row r="548" spans="2:2" x14ac:dyDescent="0.2">
      <c r="B548" s="3"/>
    </row>
    <row r="549" spans="2:2" x14ac:dyDescent="0.2">
      <c r="B549" s="3"/>
    </row>
    <row r="550" spans="2:2" x14ac:dyDescent="0.2">
      <c r="B550" s="3"/>
    </row>
    <row r="551" spans="2:2" x14ac:dyDescent="0.2">
      <c r="B551" s="3"/>
    </row>
    <row r="552" spans="2:2" x14ac:dyDescent="0.2">
      <c r="B552" s="3"/>
    </row>
    <row r="553" spans="2:2" x14ac:dyDescent="0.2">
      <c r="B553" s="3"/>
    </row>
    <row r="554" spans="2:2" x14ac:dyDescent="0.2">
      <c r="B554" s="3"/>
    </row>
    <row r="555" spans="2:2" x14ac:dyDescent="0.2">
      <c r="B555" s="3"/>
    </row>
    <row r="556" spans="2:2" x14ac:dyDescent="0.2">
      <c r="B556" s="3"/>
    </row>
    <row r="557" spans="2:2" x14ac:dyDescent="0.2">
      <c r="B557" s="3"/>
    </row>
    <row r="558" spans="2:2" x14ac:dyDescent="0.2">
      <c r="B558" s="3"/>
    </row>
    <row r="559" spans="2:2" x14ac:dyDescent="0.2">
      <c r="B559" s="3"/>
    </row>
    <row r="560" spans="2:2" x14ac:dyDescent="0.2">
      <c r="B560" s="3"/>
    </row>
    <row r="561" spans="2:2" x14ac:dyDescent="0.2">
      <c r="B561" s="3"/>
    </row>
    <row r="562" spans="2:2" x14ac:dyDescent="0.2">
      <c r="B562" s="3"/>
    </row>
    <row r="563" spans="2:2" x14ac:dyDescent="0.2">
      <c r="B563" s="3"/>
    </row>
    <row r="564" spans="2:2" x14ac:dyDescent="0.2">
      <c r="B564" s="3"/>
    </row>
    <row r="565" spans="2:2" x14ac:dyDescent="0.2">
      <c r="B565" s="3"/>
    </row>
    <row r="566" spans="2:2" x14ac:dyDescent="0.2">
      <c r="B566" s="3"/>
    </row>
    <row r="567" spans="2:2" x14ac:dyDescent="0.2">
      <c r="B567" s="3"/>
    </row>
    <row r="568" spans="2:2" x14ac:dyDescent="0.2">
      <c r="B568" s="3"/>
    </row>
    <row r="569" spans="2:2" x14ac:dyDescent="0.2">
      <c r="B569" s="3"/>
    </row>
    <row r="570" spans="2:2" x14ac:dyDescent="0.2">
      <c r="B570" s="3"/>
    </row>
    <row r="571" spans="2:2" x14ac:dyDescent="0.2">
      <c r="B571" s="3"/>
    </row>
    <row r="572" spans="2:2" x14ac:dyDescent="0.2">
      <c r="B572" s="3"/>
    </row>
    <row r="573" spans="2:2" x14ac:dyDescent="0.2">
      <c r="B573" s="3"/>
    </row>
    <row r="574" spans="2:2" x14ac:dyDescent="0.2">
      <c r="B574" s="3"/>
    </row>
    <row r="575" spans="2:2" x14ac:dyDescent="0.2">
      <c r="B575" s="3"/>
    </row>
    <row r="576" spans="2:2" x14ac:dyDescent="0.2">
      <c r="B576" s="3"/>
    </row>
    <row r="577" spans="2:2" x14ac:dyDescent="0.2">
      <c r="B577" s="3"/>
    </row>
    <row r="578" spans="2:2" x14ac:dyDescent="0.2">
      <c r="B578" s="3"/>
    </row>
    <row r="579" spans="2:2" x14ac:dyDescent="0.2">
      <c r="B579" s="3"/>
    </row>
    <row r="580" spans="2:2" x14ac:dyDescent="0.2">
      <c r="B580" s="3"/>
    </row>
    <row r="581" spans="2:2" x14ac:dyDescent="0.2">
      <c r="B581" s="3"/>
    </row>
    <row r="582" spans="2:2" x14ac:dyDescent="0.2">
      <c r="B582" s="3"/>
    </row>
    <row r="583" spans="2:2" x14ac:dyDescent="0.2">
      <c r="B583" s="3"/>
    </row>
    <row r="584" spans="2:2" x14ac:dyDescent="0.2">
      <c r="B584" s="3"/>
    </row>
    <row r="585" spans="2:2" x14ac:dyDescent="0.2">
      <c r="B585" s="3"/>
    </row>
    <row r="586" spans="2:2" x14ac:dyDescent="0.2">
      <c r="B586" s="3"/>
    </row>
    <row r="587" spans="2:2" x14ac:dyDescent="0.2">
      <c r="B587" s="3"/>
    </row>
    <row r="588" spans="2:2" x14ac:dyDescent="0.2">
      <c r="B588" s="3"/>
    </row>
    <row r="589" spans="2:2" x14ac:dyDescent="0.2">
      <c r="B589" s="3"/>
    </row>
    <row r="590" spans="2:2" x14ac:dyDescent="0.2">
      <c r="B590" s="3"/>
    </row>
    <row r="591" spans="2:2" x14ac:dyDescent="0.2">
      <c r="B591" s="3"/>
    </row>
    <row r="592" spans="2:2" x14ac:dyDescent="0.2">
      <c r="B592" s="3"/>
    </row>
    <row r="593" spans="2:2" x14ac:dyDescent="0.2">
      <c r="B593" s="3"/>
    </row>
    <row r="594" spans="2:2" x14ac:dyDescent="0.2">
      <c r="B594" s="3"/>
    </row>
    <row r="595" spans="2:2" x14ac:dyDescent="0.2">
      <c r="B595" s="3"/>
    </row>
    <row r="596" spans="2:2" x14ac:dyDescent="0.2">
      <c r="B596" s="3"/>
    </row>
    <row r="597" spans="2:2" x14ac:dyDescent="0.2">
      <c r="B597" s="3"/>
    </row>
    <row r="598" spans="2:2" x14ac:dyDescent="0.2">
      <c r="B598" s="3"/>
    </row>
    <row r="599" spans="2:2" x14ac:dyDescent="0.2">
      <c r="B599" s="3"/>
    </row>
    <row r="600" spans="2:2" x14ac:dyDescent="0.2">
      <c r="B600" s="3"/>
    </row>
    <row r="601" spans="2:2" x14ac:dyDescent="0.2">
      <c r="B601" s="3"/>
    </row>
    <row r="602" spans="2:2" x14ac:dyDescent="0.2">
      <c r="B602" s="3"/>
    </row>
    <row r="603" spans="2:2" x14ac:dyDescent="0.2">
      <c r="B603" s="3"/>
    </row>
    <row r="604" spans="2:2" x14ac:dyDescent="0.2">
      <c r="B604" s="3"/>
    </row>
    <row r="605" spans="2:2" x14ac:dyDescent="0.2">
      <c r="B605" s="3"/>
    </row>
    <row r="606" spans="2:2" x14ac:dyDescent="0.2">
      <c r="B606" s="3"/>
    </row>
    <row r="607" spans="2:2" x14ac:dyDescent="0.2">
      <c r="B607" s="3"/>
    </row>
    <row r="608" spans="2:2" x14ac:dyDescent="0.2">
      <c r="B608" s="3"/>
    </row>
    <row r="609" spans="2:2" x14ac:dyDescent="0.2">
      <c r="B609" s="3"/>
    </row>
    <row r="610" spans="2:2" x14ac:dyDescent="0.2">
      <c r="B610" s="3"/>
    </row>
    <row r="611" spans="2:2" x14ac:dyDescent="0.2">
      <c r="B611" s="3"/>
    </row>
    <row r="612" spans="2:2" x14ac:dyDescent="0.2">
      <c r="B612" s="3"/>
    </row>
    <row r="613" spans="2:2" x14ac:dyDescent="0.2">
      <c r="B613" s="3"/>
    </row>
    <row r="614" spans="2:2" x14ac:dyDescent="0.2">
      <c r="B614" s="3"/>
    </row>
    <row r="615" spans="2:2" x14ac:dyDescent="0.2">
      <c r="B615" s="3"/>
    </row>
    <row r="616" spans="2:2" x14ac:dyDescent="0.2">
      <c r="B616" s="3"/>
    </row>
    <row r="617" spans="2:2" x14ac:dyDescent="0.2">
      <c r="B617" s="3"/>
    </row>
    <row r="618" spans="2:2" x14ac:dyDescent="0.2">
      <c r="B618" s="3"/>
    </row>
    <row r="619" spans="2:2" x14ac:dyDescent="0.2">
      <c r="B619" s="3"/>
    </row>
    <row r="620" spans="2:2" x14ac:dyDescent="0.2">
      <c r="B620" s="3"/>
    </row>
    <row r="621" spans="2:2" x14ac:dyDescent="0.2">
      <c r="B621" s="3"/>
    </row>
    <row r="622" spans="2:2" x14ac:dyDescent="0.2">
      <c r="B622" s="3"/>
    </row>
    <row r="623" spans="2:2" x14ac:dyDescent="0.2">
      <c r="B623" s="3"/>
    </row>
    <row r="624" spans="2:2" x14ac:dyDescent="0.2">
      <c r="B624" s="3"/>
    </row>
    <row r="625" spans="2:2" x14ac:dyDescent="0.2">
      <c r="B625" s="3"/>
    </row>
    <row r="626" spans="2:2" x14ac:dyDescent="0.2">
      <c r="B626" s="3"/>
    </row>
    <row r="627" spans="2:2" x14ac:dyDescent="0.2">
      <c r="B627" s="3"/>
    </row>
    <row r="628" spans="2:2" x14ac:dyDescent="0.2">
      <c r="B628" s="3"/>
    </row>
    <row r="629" spans="2:2" x14ac:dyDescent="0.2">
      <c r="B629" s="3"/>
    </row>
    <row r="630" spans="2:2" x14ac:dyDescent="0.2">
      <c r="B630" s="3"/>
    </row>
    <row r="631" spans="2:2" x14ac:dyDescent="0.2">
      <c r="B631" s="3"/>
    </row>
    <row r="632" spans="2:2" x14ac:dyDescent="0.2">
      <c r="B632" s="3"/>
    </row>
    <row r="633" spans="2:2" x14ac:dyDescent="0.2">
      <c r="B633" s="3"/>
    </row>
    <row r="634" spans="2:2" x14ac:dyDescent="0.2">
      <c r="B634" s="3"/>
    </row>
    <row r="635" spans="2:2" x14ac:dyDescent="0.2">
      <c r="B635" s="3"/>
    </row>
    <row r="636" spans="2:2" x14ac:dyDescent="0.2">
      <c r="B636" s="3"/>
    </row>
    <row r="637" spans="2:2" x14ac:dyDescent="0.2">
      <c r="B637" s="3"/>
    </row>
    <row r="638" spans="2:2" x14ac:dyDescent="0.2">
      <c r="B638" s="3"/>
    </row>
    <row r="639" spans="2:2" x14ac:dyDescent="0.2">
      <c r="B639" s="3"/>
    </row>
    <row r="640" spans="2:2" x14ac:dyDescent="0.2">
      <c r="B640" s="3"/>
    </row>
    <row r="641" spans="2:2" x14ac:dyDescent="0.2">
      <c r="B641" s="3"/>
    </row>
    <row r="642" spans="2:2" x14ac:dyDescent="0.2">
      <c r="B642" s="3"/>
    </row>
    <row r="643" spans="2:2" x14ac:dyDescent="0.2">
      <c r="B643" s="3"/>
    </row>
    <row r="644" spans="2:2" x14ac:dyDescent="0.2">
      <c r="B644" s="3"/>
    </row>
    <row r="645" spans="2:2" x14ac:dyDescent="0.2">
      <c r="B645" s="3"/>
    </row>
    <row r="646" spans="2:2" x14ac:dyDescent="0.2">
      <c r="B646" s="3"/>
    </row>
    <row r="647" spans="2:2" x14ac:dyDescent="0.2">
      <c r="B647" s="3"/>
    </row>
    <row r="648" spans="2:2" x14ac:dyDescent="0.2">
      <c r="B648" s="3"/>
    </row>
    <row r="649" spans="2:2" x14ac:dyDescent="0.2">
      <c r="B649" s="3"/>
    </row>
    <row r="650" spans="2:2" x14ac:dyDescent="0.2">
      <c r="B650" s="3"/>
    </row>
    <row r="651" spans="2:2" x14ac:dyDescent="0.2">
      <c r="B651" s="3"/>
    </row>
    <row r="652" spans="2:2" x14ac:dyDescent="0.2">
      <c r="B652" s="3"/>
    </row>
    <row r="653" spans="2:2" x14ac:dyDescent="0.2">
      <c r="B653" s="3"/>
    </row>
    <row r="654" spans="2:2" x14ac:dyDescent="0.2">
      <c r="B654" s="3"/>
    </row>
    <row r="655" spans="2:2" x14ac:dyDescent="0.2">
      <c r="B655" s="3"/>
    </row>
    <row r="656" spans="2:2" x14ac:dyDescent="0.2">
      <c r="B656" s="3"/>
    </row>
    <row r="657" spans="2:2" x14ac:dyDescent="0.2">
      <c r="B657" s="3"/>
    </row>
    <row r="658" spans="2:2" x14ac:dyDescent="0.2">
      <c r="B658" s="3"/>
    </row>
    <row r="659" spans="2:2" x14ac:dyDescent="0.2">
      <c r="B659" s="3"/>
    </row>
    <row r="660" spans="2:2" x14ac:dyDescent="0.2">
      <c r="B660" s="3"/>
    </row>
    <row r="661" spans="2:2" x14ac:dyDescent="0.2">
      <c r="B661" s="3"/>
    </row>
    <row r="662" spans="2:2" x14ac:dyDescent="0.2">
      <c r="B662" s="3"/>
    </row>
    <row r="663" spans="2:2" x14ac:dyDescent="0.2">
      <c r="B663" s="3"/>
    </row>
    <row r="664" spans="2:2" x14ac:dyDescent="0.2">
      <c r="B664" s="3"/>
    </row>
    <row r="665" spans="2:2" x14ac:dyDescent="0.2">
      <c r="B665" s="3"/>
    </row>
    <row r="666" spans="2:2" x14ac:dyDescent="0.2">
      <c r="B666" s="3"/>
    </row>
    <row r="667" spans="2:2" x14ac:dyDescent="0.2">
      <c r="B667" s="3"/>
    </row>
    <row r="668" spans="2:2" x14ac:dyDescent="0.2">
      <c r="B668" s="3"/>
    </row>
    <row r="669" spans="2:2" x14ac:dyDescent="0.2">
      <c r="B669" s="3"/>
    </row>
    <row r="670" spans="2:2" x14ac:dyDescent="0.2">
      <c r="B670" s="3"/>
    </row>
    <row r="671" spans="2:2" x14ac:dyDescent="0.2">
      <c r="B671" s="3"/>
    </row>
    <row r="672" spans="2:2" x14ac:dyDescent="0.2">
      <c r="B672" s="3"/>
    </row>
    <row r="673" spans="2:2" x14ac:dyDescent="0.2">
      <c r="B673" s="3"/>
    </row>
    <row r="674" spans="2:2" x14ac:dyDescent="0.2">
      <c r="B674" s="3"/>
    </row>
    <row r="675" spans="2:2" x14ac:dyDescent="0.2">
      <c r="B675" s="3"/>
    </row>
    <row r="676" spans="2:2" x14ac:dyDescent="0.2">
      <c r="B676" s="3"/>
    </row>
    <row r="677" spans="2:2" x14ac:dyDescent="0.2">
      <c r="B677" s="3"/>
    </row>
    <row r="678" spans="2:2" x14ac:dyDescent="0.2">
      <c r="B678" s="3"/>
    </row>
    <row r="679" spans="2:2" x14ac:dyDescent="0.2">
      <c r="B679" s="3"/>
    </row>
    <row r="680" spans="2:2" x14ac:dyDescent="0.2">
      <c r="B680" s="3"/>
    </row>
    <row r="681" spans="2:2" x14ac:dyDescent="0.2">
      <c r="B681" s="3"/>
    </row>
    <row r="682" spans="2:2" x14ac:dyDescent="0.2">
      <c r="B682" s="3"/>
    </row>
    <row r="683" spans="2:2" x14ac:dyDescent="0.2">
      <c r="B683" s="3"/>
    </row>
    <row r="684" spans="2:2" x14ac:dyDescent="0.2">
      <c r="B684" s="3"/>
    </row>
    <row r="685" spans="2:2" x14ac:dyDescent="0.2">
      <c r="B685" s="3"/>
    </row>
    <row r="686" spans="2:2" x14ac:dyDescent="0.2">
      <c r="B686" s="3"/>
    </row>
    <row r="687" spans="2:2" x14ac:dyDescent="0.2">
      <c r="B687" s="3"/>
    </row>
    <row r="688" spans="2:2" x14ac:dyDescent="0.2">
      <c r="B688" s="3"/>
    </row>
    <row r="689" spans="2:2" x14ac:dyDescent="0.2">
      <c r="B689" s="3"/>
    </row>
    <row r="690" spans="2:2" x14ac:dyDescent="0.2">
      <c r="B690" s="3"/>
    </row>
    <row r="691" spans="2:2" x14ac:dyDescent="0.2">
      <c r="B691" s="3"/>
    </row>
    <row r="692" spans="2:2" x14ac:dyDescent="0.2">
      <c r="B692" s="3"/>
    </row>
    <row r="693" spans="2:2" x14ac:dyDescent="0.2">
      <c r="B693" s="3"/>
    </row>
    <row r="694" spans="2:2" x14ac:dyDescent="0.2">
      <c r="B694" s="3"/>
    </row>
    <row r="695" spans="2:2" x14ac:dyDescent="0.2">
      <c r="B695" s="3"/>
    </row>
    <row r="696" spans="2:2" x14ac:dyDescent="0.2">
      <c r="B696" s="3"/>
    </row>
    <row r="697" spans="2:2" x14ac:dyDescent="0.2">
      <c r="B697" s="3"/>
    </row>
    <row r="698" spans="2:2" x14ac:dyDescent="0.2">
      <c r="B698" s="3"/>
    </row>
    <row r="699" spans="2:2" x14ac:dyDescent="0.2">
      <c r="B699" s="3"/>
    </row>
    <row r="700" spans="2:2" x14ac:dyDescent="0.2">
      <c r="B700" s="3"/>
    </row>
    <row r="701" spans="2:2" x14ac:dyDescent="0.2">
      <c r="B701" s="3"/>
    </row>
    <row r="702" spans="2:2" x14ac:dyDescent="0.2">
      <c r="B702" s="3"/>
    </row>
    <row r="703" spans="2:2" x14ac:dyDescent="0.2">
      <c r="B703" s="3"/>
    </row>
    <row r="704" spans="2:2" x14ac:dyDescent="0.2">
      <c r="B704" s="3"/>
    </row>
    <row r="705" spans="2:2" x14ac:dyDescent="0.2">
      <c r="B705" s="3"/>
    </row>
    <row r="706" spans="2:2" x14ac:dyDescent="0.2">
      <c r="B706" s="3"/>
    </row>
    <row r="707" spans="2:2" x14ac:dyDescent="0.2">
      <c r="B707" s="3"/>
    </row>
    <row r="708" spans="2:2" x14ac:dyDescent="0.2">
      <c r="B708" s="3"/>
    </row>
    <row r="709" spans="2:2" x14ac:dyDescent="0.2">
      <c r="B709" s="3"/>
    </row>
    <row r="710" spans="2:2" x14ac:dyDescent="0.2">
      <c r="B710" s="3"/>
    </row>
    <row r="711" spans="2:2" x14ac:dyDescent="0.2">
      <c r="B711" s="3"/>
    </row>
    <row r="712" spans="2:2" x14ac:dyDescent="0.2">
      <c r="B712" s="3"/>
    </row>
    <row r="713" spans="2:2" x14ac:dyDescent="0.2">
      <c r="B713" s="3"/>
    </row>
    <row r="714" spans="2:2" x14ac:dyDescent="0.2">
      <c r="B714" s="3"/>
    </row>
    <row r="715" spans="2:2" x14ac:dyDescent="0.2">
      <c r="B715" s="3"/>
    </row>
    <row r="716" spans="2:2" x14ac:dyDescent="0.2">
      <c r="B716" s="3"/>
    </row>
    <row r="717" spans="2:2" x14ac:dyDescent="0.2">
      <c r="B717" s="3"/>
    </row>
    <row r="718" spans="2:2" x14ac:dyDescent="0.2">
      <c r="B718" s="3"/>
    </row>
    <row r="719" spans="2:2" x14ac:dyDescent="0.2">
      <c r="B719" s="3"/>
    </row>
    <row r="720" spans="2:2" x14ac:dyDescent="0.2">
      <c r="B720" s="3"/>
    </row>
    <row r="721" spans="2:2" x14ac:dyDescent="0.2">
      <c r="B721" s="3"/>
    </row>
    <row r="722" spans="2:2" x14ac:dyDescent="0.2">
      <c r="B722" s="3"/>
    </row>
  </sheetData>
  <mergeCells count="11">
    <mergeCell ref="B2:F2"/>
    <mergeCell ref="B30:E30"/>
    <mergeCell ref="B31:E31"/>
    <mergeCell ref="B32:E32"/>
    <mergeCell ref="B33:E33"/>
    <mergeCell ref="B37:E37"/>
    <mergeCell ref="B34:E34"/>
    <mergeCell ref="B4:B5"/>
    <mergeCell ref="C4:C5"/>
    <mergeCell ref="F4:F5"/>
    <mergeCell ref="D4:E4"/>
  </mergeCells>
  <phoneticPr fontId="5" type="noConversion"/>
  <pageMargins left="0.35433070866141736" right="0.35433070866141736" top="0.98425196850393704" bottom="0.98425196850393704" header="0.51181102362204722" footer="0.51181102362204722"/>
  <pageSetup paperSize="9" scale="9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849"/>
  <sheetViews>
    <sheetView tabSelected="1" view="pageBreakPreview" topLeftCell="B2" zoomScaleNormal="100" zoomScaleSheetLayoutView="100" workbookViewId="0">
      <pane ySplit="3" topLeftCell="A148" activePane="bottomLeft" state="frozen"/>
      <selection activeCell="A2" sqref="A2"/>
      <selection pane="bottomLeft" activeCell="G149" sqref="G149"/>
    </sheetView>
  </sheetViews>
  <sheetFormatPr defaultColWidth="9.140625" defaultRowHeight="12.75" x14ac:dyDescent="0.2"/>
  <cols>
    <col min="1" max="1" width="9.140625" style="21"/>
    <col min="2" max="2" width="8.7109375" style="16" customWidth="1"/>
    <col min="3" max="3" width="46.7109375" style="25" customWidth="1"/>
    <col min="4" max="4" width="8.7109375" style="27" customWidth="1"/>
    <col min="5" max="5" width="7.7109375" style="27" customWidth="1"/>
    <col min="6" max="6" width="11.7109375" style="19" customWidth="1"/>
    <col min="7" max="7" width="7.7109375" style="27" customWidth="1"/>
    <col min="8" max="8" width="17" style="19" customWidth="1"/>
    <col min="9" max="10" width="12.7109375" style="20" customWidth="1"/>
    <col min="11" max="12" width="15.7109375" style="19" customWidth="1"/>
    <col min="13" max="13" width="13.7109375" style="16" bestFit="1" customWidth="1"/>
    <col min="14" max="15" width="9.140625" style="21"/>
    <col min="16" max="16" width="10.7109375" style="21" bestFit="1" customWidth="1"/>
    <col min="17" max="16384" width="9.140625" style="21"/>
  </cols>
  <sheetData>
    <row r="1" spans="2:13" s="4" customFormat="1" x14ac:dyDescent="0.2">
      <c r="B1" s="12"/>
      <c r="C1" s="10"/>
      <c r="D1" s="28"/>
      <c r="E1" s="28"/>
      <c r="F1" s="13"/>
      <c r="G1" s="28"/>
      <c r="H1" s="13"/>
      <c r="I1" s="13"/>
      <c r="J1" s="13"/>
      <c r="K1" s="13"/>
      <c r="L1" s="13"/>
      <c r="M1" s="14"/>
    </row>
    <row r="2" spans="2:13" s="4" customFormat="1" ht="13.5" thickBot="1" x14ac:dyDescent="0.25">
      <c r="B2" s="12"/>
      <c r="C2" s="10"/>
      <c r="D2" s="28"/>
      <c r="E2" s="28"/>
      <c r="F2" s="13"/>
      <c r="G2" s="28"/>
      <c r="H2" s="13"/>
      <c r="I2" s="13"/>
      <c r="J2" s="13"/>
      <c r="K2" s="13"/>
      <c r="L2" s="13"/>
      <c r="M2" s="14"/>
    </row>
    <row r="3" spans="2:13" ht="20.100000000000001" customHeight="1" thickBot="1" x14ac:dyDescent="0.25">
      <c r="B3" s="283" t="s">
        <v>196</v>
      </c>
      <c r="C3" s="284"/>
      <c r="D3" s="284"/>
      <c r="E3" s="284"/>
      <c r="F3" s="284"/>
      <c r="G3" s="284"/>
      <c r="H3" s="284"/>
      <c r="I3" s="284"/>
      <c r="J3" s="284"/>
      <c r="K3" s="285"/>
      <c r="L3" s="224"/>
      <c r="M3" s="63"/>
    </row>
    <row r="4" spans="2:13" ht="20.100000000000001" customHeight="1" x14ac:dyDescent="0.2">
      <c r="B4" s="64" t="s">
        <v>0</v>
      </c>
      <c r="C4" s="65" t="s">
        <v>1</v>
      </c>
      <c r="D4" s="66" t="s">
        <v>2</v>
      </c>
      <c r="E4" s="67" t="s">
        <v>92</v>
      </c>
      <c r="F4" s="68" t="s">
        <v>3</v>
      </c>
      <c r="G4" s="67" t="s">
        <v>93</v>
      </c>
      <c r="H4" s="68" t="s">
        <v>4</v>
      </c>
      <c r="I4" s="69" t="s">
        <v>90</v>
      </c>
      <c r="J4" s="70" t="s">
        <v>91</v>
      </c>
      <c r="K4" s="71" t="s">
        <v>5</v>
      </c>
      <c r="L4" s="225"/>
      <c r="M4" s="72"/>
    </row>
    <row r="5" spans="2:13" ht="20.100000000000001" customHeight="1" x14ac:dyDescent="0.2">
      <c r="B5" s="73" t="s">
        <v>6</v>
      </c>
      <c r="C5" s="74" t="s">
        <v>97</v>
      </c>
      <c r="D5" s="75"/>
      <c r="E5" s="75"/>
      <c r="F5" s="76"/>
      <c r="G5" s="75"/>
      <c r="H5" s="77"/>
      <c r="I5" s="76"/>
      <c r="J5" s="78"/>
      <c r="K5" s="79"/>
      <c r="L5" s="226"/>
      <c r="M5" s="63"/>
    </row>
    <row r="6" spans="2:13" ht="27" customHeight="1" x14ac:dyDescent="0.2">
      <c r="B6" s="80">
        <v>1</v>
      </c>
      <c r="C6" s="81" t="s">
        <v>109</v>
      </c>
      <c r="D6" s="82" t="s">
        <v>8</v>
      </c>
      <c r="E6" s="83">
        <v>1</v>
      </c>
      <c r="F6" s="84"/>
      <c r="G6" s="83">
        <v>1</v>
      </c>
      <c r="H6" s="59"/>
      <c r="I6" s="85"/>
      <c r="J6" s="86"/>
      <c r="K6" s="87"/>
      <c r="L6" s="227"/>
      <c r="M6" s="63"/>
    </row>
    <row r="7" spans="2:13" ht="27" customHeight="1" x14ac:dyDescent="0.2">
      <c r="B7" s="88">
        <v>2</v>
      </c>
      <c r="C7" s="81" t="s">
        <v>187</v>
      </c>
      <c r="D7" s="194" t="s">
        <v>106</v>
      </c>
      <c r="E7" s="89">
        <v>0</v>
      </c>
      <c r="F7" s="84">
        <v>0</v>
      </c>
      <c r="G7" s="83">
        <v>4</v>
      </c>
      <c r="H7" s="59">
        <v>6500</v>
      </c>
      <c r="I7" s="85">
        <f t="shared" ref="I7:I12" si="0">ROUND(SUM(E7*F7),2)</f>
        <v>0</v>
      </c>
      <c r="J7" s="86">
        <f t="shared" ref="J7:J12" si="1">ROUND(SUM(G7*H7),2)</f>
        <v>26000</v>
      </c>
      <c r="K7" s="87">
        <f t="shared" ref="K7:K12" si="2">SUM(I7+J7)</f>
        <v>26000</v>
      </c>
      <c r="L7" s="227"/>
      <c r="M7" s="63"/>
    </row>
    <row r="8" spans="2:13" ht="27" customHeight="1" x14ac:dyDescent="0.2">
      <c r="B8" s="88">
        <v>3</v>
      </c>
      <c r="C8" s="81" t="s">
        <v>186</v>
      </c>
      <c r="D8" s="194" t="s">
        <v>106</v>
      </c>
      <c r="E8" s="89">
        <v>0</v>
      </c>
      <c r="F8" s="84">
        <v>0</v>
      </c>
      <c r="G8" s="83">
        <v>4</v>
      </c>
      <c r="H8" s="59">
        <v>5500</v>
      </c>
      <c r="I8" s="85">
        <f t="shared" si="0"/>
        <v>0</v>
      </c>
      <c r="J8" s="86">
        <f t="shared" si="1"/>
        <v>22000</v>
      </c>
      <c r="K8" s="87">
        <f t="shared" si="2"/>
        <v>22000</v>
      </c>
      <c r="L8" s="227"/>
      <c r="M8" s="63"/>
    </row>
    <row r="9" spans="2:13" ht="27" customHeight="1" x14ac:dyDescent="0.2">
      <c r="B9" s="88">
        <v>4</v>
      </c>
      <c r="C9" s="81" t="s">
        <v>175</v>
      </c>
      <c r="D9" s="194" t="s">
        <v>106</v>
      </c>
      <c r="E9" s="89">
        <v>0</v>
      </c>
      <c r="F9" s="84">
        <v>0</v>
      </c>
      <c r="G9" s="83">
        <v>4</v>
      </c>
      <c r="H9" s="59">
        <v>3600</v>
      </c>
      <c r="I9" s="85">
        <f t="shared" si="0"/>
        <v>0</v>
      </c>
      <c r="J9" s="86">
        <f t="shared" si="1"/>
        <v>14400</v>
      </c>
      <c r="K9" s="87">
        <f t="shared" si="2"/>
        <v>14400</v>
      </c>
      <c r="L9" s="227"/>
      <c r="M9" s="63"/>
    </row>
    <row r="10" spans="2:13" ht="27" customHeight="1" x14ac:dyDescent="0.2">
      <c r="B10" s="88">
        <v>5</v>
      </c>
      <c r="C10" s="81" t="s">
        <v>107</v>
      </c>
      <c r="D10" s="194" t="s">
        <v>106</v>
      </c>
      <c r="E10" s="89">
        <v>0</v>
      </c>
      <c r="F10" s="84">
        <v>0</v>
      </c>
      <c r="G10" s="83">
        <v>1</v>
      </c>
      <c r="H10" s="59">
        <v>45000</v>
      </c>
      <c r="I10" s="85">
        <f t="shared" si="0"/>
        <v>0</v>
      </c>
      <c r="J10" s="86">
        <f t="shared" si="1"/>
        <v>45000</v>
      </c>
      <c r="K10" s="87">
        <f t="shared" si="2"/>
        <v>45000</v>
      </c>
      <c r="L10" s="227"/>
      <c r="M10" s="63"/>
    </row>
    <row r="11" spans="2:13" ht="27" customHeight="1" x14ac:dyDescent="0.2">
      <c r="B11" s="88">
        <v>6</v>
      </c>
      <c r="C11" s="81" t="s">
        <v>121</v>
      </c>
      <c r="D11" s="194" t="s">
        <v>106</v>
      </c>
      <c r="E11" s="89">
        <v>0</v>
      </c>
      <c r="F11" s="84">
        <v>0</v>
      </c>
      <c r="G11" s="83">
        <v>1</v>
      </c>
      <c r="H11" s="59">
        <v>35000</v>
      </c>
      <c r="I11" s="85">
        <f t="shared" si="0"/>
        <v>0</v>
      </c>
      <c r="J11" s="86">
        <f t="shared" si="1"/>
        <v>35000</v>
      </c>
      <c r="K11" s="87">
        <f t="shared" si="2"/>
        <v>35000</v>
      </c>
      <c r="L11" s="227"/>
      <c r="M11" s="63"/>
    </row>
    <row r="12" spans="2:13" ht="27" customHeight="1" thickBot="1" x14ac:dyDescent="0.25">
      <c r="B12" s="90">
        <v>7</v>
      </c>
      <c r="C12" s="81" t="s">
        <v>120</v>
      </c>
      <c r="D12" s="194" t="s">
        <v>106</v>
      </c>
      <c r="E12" s="89">
        <v>0</v>
      </c>
      <c r="F12" s="84">
        <v>0</v>
      </c>
      <c r="G12" s="83">
        <v>1</v>
      </c>
      <c r="H12" s="59">
        <v>400000</v>
      </c>
      <c r="I12" s="85">
        <f t="shared" si="0"/>
        <v>0</v>
      </c>
      <c r="J12" s="86">
        <f t="shared" si="1"/>
        <v>400000</v>
      </c>
      <c r="K12" s="87">
        <f t="shared" si="2"/>
        <v>400000</v>
      </c>
      <c r="L12" s="227"/>
      <c r="M12" s="63"/>
    </row>
    <row r="13" spans="2:13" ht="20.100000000000001" customHeight="1" thickBot="1" x14ac:dyDescent="0.25">
      <c r="B13" s="91" t="s">
        <v>87</v>
      </c>
      <c r="C13" s="92"/>
      <c r="D13" s="93"/>
      <c r="E13" s="93"/>
      <c r="F13" s="94"/>
      <c r="G13" s="93"/>
      <c r="H13" s="95"/>
      <c r="I13" s="96"/>
      <c r="J13" s="96"/>
      <c r="K13" s="97"/>
      <c r="L13" s="227"/>
      <c r="M13" s="63"/>
    </row>
    <row r="14" spans="2:13" ht="38.25" customHeight="1" x14ac:dyDescent="0.2">
      <c r="B14" s="98" t="s">
        <v>9</v>
      </c>
      <c r="C14" s="99" t="s">
        <v>176</v>
      </c>
      <c r="D14" s="66" t="s">
        <v>2</v>
      </c>
      <c r="E14" s="67" t="s">
        <v>92</v>
      </c>
      <c r="F14" s="68" t="s">
        <v>3</v>
      </c>
      <c r="G14" s="67" t="s">
        <v>93</v>
      </c>
      <c r="H14" s="68" t="s">
        <v>4</v>
      </c>
      <c r="I14" s="69" t="s">
        <v>90</v>
      </c>
      <c r="J14" s="70" t="s">
        <v>91</v>
      </c>
      <c r="K14" s="71" t="s">
        <v>5</v>
      </c>
      <c r="L14" s="225"/>
      <c r="M14" s="63"/>
    </row>
    <row r="15" spans="2:13" ht="38.25" customHeight="1" x14ac:dyDescent="0.2">
      <c r="B15" s="100">
        <v>1</v>
      </c>
      <c r="C15" s="101" t="s">
        <v>188</v>
      </c>
      <c r="D15" s="83" t="s">
        <v>8</v>
      </c>
      <c r="E15" s="83">
        <v>0</v>
      </c>
      <c r="F15" s="102">
        <v>0</v>
      </c>
      <c r="G15" s="83">
        <v>1</v>
      </c>
      <c r="H15" s="59">
        <v>105000</v>
      </c>
      <c r="I15" s="85">
        <f t="shared" ref="I15:I22" si="3">ROUND(SUM(E15*F15),2)</f>
        <v>0</v>
      </c>
      <c r="J15" s="85">
        <f t="shared" ref="J15:J22" si="4">ROUND(SUM(G15*H15),2)</f>
        <v>105000</v>
      </c>
      <c r="K15" s="103">
        <f t="shared" ref="K15:K22" si="5">SUM(I15+J15)</f>
        <v>105000</v>
      </c>
      <c r="L15" s="228"/>
      <c r="M15" s="63"/>
    </row>
    <row r="16" spans="2:13" ht="27" customHeight="1" x14ac:dyDescent="0.2">
      <c r="B16" s="100">
        <v>2</v>
      </c>
      <c r="C16" s="101" t="s">
        <v>112</v>
      </c>
      <c r="D16" s="83" t="s">
        <v>8</v>
      </c>
      <c r="E16" s="83">
        <v>0</v>
      </c>
      <c r="F16" s="102">
        <v>0</v>
      </c>
      <c r="G16" s="83">
        <v>1</v>
      </c>
      <c r="H16" s="59">
        <v>20000</v>
      </c>
      <c r="I16" s="85">
        <f t="shared" si="3"/>
        <v>0</v>
      </c>
      <c r="J16" s="85">
        <f t="shared" si="4"/>
        <v>20000</v>
      </c>
      <c r="K16" s="103">
        <f t="shared" si="5"/>
        <v>20000</v>
      </c>
      <c r="L16" s="228"/>
      <c r="M16" s="63"/>
    </row>
    <row r="17" spans="2:13" ht="27" customHeight="1" x14ac:dyDescent="0.2">
      <c r="B17" s="100">
        <v>3</v>
      </c>
      <c r="C17" s="101" t="s">
        <v>113</v>
      </c>
      <c r="D17" s="83" t="s">
        <v>8</v>
      </c>
      <c r="E17" s="83">
        <v>0</v>
      </c>
      <c r="F17" s="102">
        <v>0</v>
      </c>
      <c r="G17" s="83">
        <v>1</v>
      </c>
      <c r="H17" s="59">
        <v>15000</v>
      </c>
      <c r="I17" s="85">
        <f t="shared" si="3"/>
        <v>0</v>
      </c>
      <c r="J17" s="85">
        <f t="shared" si="4"/>
        <v>15000</v>
      </c>
      <c r="K17" s="103">
        <f t="shared" si="5"/>
        <v>15000</v>
      </c>
      <c r="L17" s="228"/>
      <c r="M17" s="63"/>
    </row>
    <row r="18" spans="2:13" ht="27" customHeight="1" x14ac:dyDescent="0.2">
      <c r="B18" s="100">
        <v>4</v>
      </c>
      <c r="C18" s="101" t="s">
        <v>114</v>
      </c>
      <c r="D18" s="83" t="s">
        <v>8</v>
      </c>
      <c r="E18" s="83">
        <v>0</v>
      </c>
      <c r="F18" s="102">
        <v>0</v>
      </c>
      <c r="G18" s="83">
        <v>1</v>
      </c>
      <c r="H18" s="59">
        <v>20000</v>
      </c>
      <c r="I18" s="85">
        <f t="shared" si="3"/>
        <v>0</v>
      </c>
      <c r="J18" s="85">
        <f t="shared" si="4"/>
        <v>20000</v>
      </c>
      <c r="K18" s="103">
        <f t="shared" si="5"/>
        <v>20000</v>
      </c>
      <c r="L18" s="228"/>
      <c r="M18" s="63"/>
    </row>
    <row r="19" spans="2:13" ht="27" customHeight="1" x14ac:dyDescent="0.2">
      <c r="B19" s="100">
        <v>5</v>
      </c>
      <c r="C19" s="101" t="s">
        <v>115</v>
      </c>
      <c r="D19" s="83" t="s">
        <v>8</v>
      </c>
      <c r="E19" s="83">
        <v>0</v>
      </c>
      <c r="F19" s="102">
        <v>0</v>
      </c>
      <c r="G19" s="83">
        <v>1</v>
      </c>
      <c r="H19" s="59">
        <v>30000</v>
      </c>
      <c r="I19" s="85">
        <f t="shared" si="3"/>
        <v>0</v>
      </c>
      <c r="J19" s="85">
        <f t="shared" si="4"/>
        <v>30000</v>
      </c>
      <c r="K19" s="103">
        <f t="shared" si="5"/>
        <v>30000</v>
      </c>
      <c r="L19" s="228"/>
      <c r="M19" s="63"/>
    </row>
    <row r="20" spans="2:13" ht="27" customHeight="1" x14ac:dyDescent="0.2">
      <c r="B20" s="100">
        <v>6</v>
      </c>
      <c r="C20" s="101" t="s">
        <v>116</v>
      </c>
      <c r="D20" s="83" t="s">
        <v>8</v>
      </c>
      <c r="E20" s="83">
        <v>0</v>
      </c>
      <c r="F20" s="102">
        <v>0</v>
      </c>
      <c r="G20" s="83">
        <v>1</v>
      </c>
      <c r="H20" s="59">
        <v>25000</v>
      </c>
      <c r="I20" s="85">
        <f t="shared" si="3"/>
        <v>0</v>
      </c>
      <c r="J20" s="85">
        <f t="shared" si="4"/>
        <v>25000</v>
      </c>
      <c r="K20" s="103">
        <f t="shared" si="5"/>
        <v>25000</v>
      </c>
      <c r="L20" s="228"/>
      <c r="M20" s="63"/>
    </row>
    <row r="21" spans="2:13" ht="27" customHeight="1" x14ac:dyDescent="0.2">
      <c r="B21" s="100">
        <v>7</v>
      </c>
      <c r="C21" s="101" t="s">
        <v>117</v>
      </c>
      <c r="D21" s="83" t="s">
        <v>8</v>
      </c>
      <c r="E21" s="83">
        <v>0</v>
      </c>
      <c r="F21" s="102">
        <v>0</v>
      </c>
      <c r="G21" s="83">
        <v>1</v>
      </c>
      <c r="H21" s="59">
        <v>10000</v>
      </c>
      <c r="I21" s="85">
        <f t="shared" si="3"/>
        <v>0</v>
      </c>
      <c r="J21" s="85">
        <f t="shared" si="4"/>
        <v>10000</v>
      </c>
      <c r="K21" s="103">
        <f t="shared" si="5"/>
        <v>10000</v>
      </c>
      <c r="L21" s="228"/>
      <c r="M21" s="63"/>
    </row>
    <row r="22" spans="2:13" ht="27" customHeight="1" thickBot="1" x14ac:dyDescent="0.25">
      <c r="B22" s="104">
        <v>8</v>
      </c>
      <c r="C22" s="105" t="s">
        <v>118</v>
      </c>
      <c r="D22" s="89" t="s">
        <v>8</v>
      </c>
      <c r="E22" s="89">
        <v>0</v>
      </c>
      <c r="F22" s="106">
        <v>0</v>
      </c>
      <c r="G22" s="83">
        <v>1</v>
      </c>
      <c r="H22" s="107">
        <v>15000</v>
      </c>
      <c r="I22" s="108">
        <f t="shared" si="3"/>
        <v>0</v>
      </c>
      <c r="J22" s="108">
        <f t="shared" si="4"/>
        <v>15000</v>
      </c>
      <c r="K22" s="109">
        <f t="shared" si="5"/>
        <v>15000</v>
      </c>
      <c r="L22" s="228"/>
      <c r="M22" s="63"/>
    </row>
    <row r="23" spans="2:13" s="201" customFormat="1" ht="20.100000000000001" customHeight="1" thickBot="1" x14ac:dyDescent="0.25">
      <c r="B23" s="91" t="s">
        <v>87</v>
      </c>
      <c r="C23" s="110"/>
      <c r="D23" s="93"/>
      <c r="E23" s="93"/>
      <c r="F23" s="94"/>
      <c r="G23" s="93"/>
      <c r="H23" s="111"/>
      <c r="I23" s="96">
        <f>SUM(I15:I22)</f>
        <v>0</v>
      </c>
      <c r="J23" s="96">
        <f>SUM(J15:J22)</f>
        <v>240000</v>
      </c>
      <c r="K23" s="112">
        <f>SUM(K15:K22)</f>
        <v>240000</v>
      </c>
      <c r="L23" s="229"/>
      <c r="M23" s="187"/>
    </row>
    <row r="24" spans="2:13" s="203" customFormat="1" ht="20.100000000000001" customHeight="1" x14ac:dyDescent="0.2">
      <c r="B24" s="64" t="s">
        <v>14</v>
      </c>
      <c r="C24" s="65" t="s">
        <v>10</v>
      </c>
      <c r="D24" s="66" t="s">
        <v>2</v>
      </c>
      <c r="E24" s="67" t="s">
        <v>92</v>
      </c>
      <c r="F24" s="68" t="s">
        <v>3</v>
      </c>
      <c r="G24" s="67" t="s">
        <v>93</v>
      </c>
      <c r="H24" s="129" t="s">
        <v>4</v>
      </c>
      <c r="I24" s="69" t="s">
        <v>90</v>
      </c>
      <c r="J24" s="70" t="s">
        <v>91</v>
      </c>
      <c r="K24" s="71" t="s">
        <v>5</v>
      </c>
      <c r="L24" s="230"/>
      <c r="M24" s="202"/>
    </row>
    <row r="25" spans="2:13" ht="27" customHeight="1" x14ac:dyDescent="0.2">
      <c r="B25" s="80" t="s">
        <v>11</v>
      </c>
      <c r="C25" s="115" t="s">
        <v>132</v>
      </c>
      <c r="D25" s="82" t="s">
        <v>173</v>
      </c>
      <c r="E25" s="116">
        <v>0</v>
      </c>
      <c r="F25" s="117">
        <v>0</v>
      </c>
      <c r="G25" s="116">
        <v>17.5</v>
      </c>
      <c r="H25" s="118"/>
      <c r="I25" s="85">
        <f t="shared" ref="I25:I26" si="6">ROUND(SUM(E25*F25),2)</f>
        <v>0</v>
      </c>
      <c r="J25" s="85"/>
      <c r="K25" s="87"/>
      <c r="L25" s="227"/>
      <c r="M25" s="119"/>
    </row>
    <row r="26" spans="2:13" ht="27" customHeight="1" x14ac:dyDescent="0.2">
      <c r="B26" s="88">
        <v>3</v>
      </c>
      <c r="C26" s="122" t="s">
        <v>135</v>
      </c>
      <c r="D26" s="82" t="s">
        <v>173</v>
      </c>
      <c r="E26" s="121">
        <v>0</v>
      </c>
      <c r="F26" s="117">
        <v>0</v>
      </c>
      <c r="G26" s="116">
        <v>17.5</v>
      </c>
      <c r="H26" s="118"/>
      <c r="I26" s="85">
        <f t="shared" si="6"/>
        <v>0</v>
      </c>
      <c r="J26" s="85"/>
      <c r="K26" s="87"/>
      <c r="L26" s="227"/>
      <c r="M26" s="119"/>
    </row>
    <row r="27" spans="2:13" ht="20.100000000000001" customHeight="1" thickBot="1" x14ac:dyDescent="0.25">
      <c r="B27" s="88">
        <v>4</v>
      </c>
      <c r="C27" s="122" t="s">
        <v>83</v>
      </c>
      <c r="D27" s="123" t="s">
        <v>12</v>
      </c>
      <c r="E27" s="124">
        <v>0</v>
      </c>
      <c r="F27" s="117">
        <v>0</v>
      </c>
      <c r="G27" s="125">
        <v>500</v>
      </c>
      <c r="H27" s="118"/>
      <c r="I27" s="85">
        <v>0</v>
      </c>
      <c r="J27" s="85"/>
      <c r="K27" s="87"/>
      <c r="L27" s="227"/>
      <c r="M27" s="119"/>
    </row>
    <row r="28" spans="2:13" ht="20.100000000000001" customHeight="1" thickBot="1" x14ac:dyDescent="0.25">
      <c r="B28" s="91" t="s">
        <v>87</v>
      </c>
      <c r="C28" s="92"/>
      <c r="D28" s="93"/>
      <c r="E28" s="126"/>
      <c r="F28" s="127"/>
      <c r="G28" s="93"/>
      <c r="H28" s="128"/>
      <c r="I28" s="96">
        <f>SUM(I25:I27)</f>
        <v>0</v>
      </c>
      <c r="J28" s="96"/>
      <c r="K28" s="97"/>
      <c r="L28" s="227"/>
      <c r="M28" s="63"/>
    </row>
    <row r="29" spans="2:13" ht="20.100000000000001" customHeight="1" x14ac:dyDescent="0.2">
      <c r="B29" s="64" t="s">
        <v>18</v>
      </c>
      <c r="C29" s="65" t="s">
        <v>15</v>
      </c>
      <c r="D29" s="66" t="s">
        <v>2</v>
      </c>
      <c r="E29" s="67" t="s">
        <v>92</v>
      </c>
      <c r="F29" s="68" t="s">
        <v>3</v>
      </c>
      <c r="G29" s="67" t="s">
        <v>93</v>
      </c>
      <c r="H29" s="129" t="s">
        <v>4</v>
      </c>
      <c r="I29" s="69" t="s">
        <v>90</v>
      </c>
      <c r="J29" s="70" t="s">
        <v>91</v>
      </c>
      <c r="K29" s="71" t="s">
        <v>5</v>
      </c>
      <c r="L29" s="225"/>
      <c r="M29" s="63"/>
    </row>
    <row r="30" spans="2:13" ht="26.45" customHeight="1" x14ac:dyDescent="0.2">
      <c r="B30" s="133">
        <v>1</v>
      </c>
      <c r="C30" s="134" t="s">
        <v>133</v>
      </c>
      <c r="D30" s="130" t="s">
        <v>16</v>
      </c>
      <c r="E30" s="125">
        <v>0</v>
      </c>
      <c r="F30" s="117">
        <v>0</v>
      </c>
      <c r="G30" s="131">
        <v>225</v>
      </c>
      <c r="H30" s="132"/>
      <c r="I30" s="85">
        <f t="shared" ref="I30:I35" si="7">ROUND(SUM(E30*F30),2)</f>
        <v>0</v>
      </c>
      <c r="J30" s="85"/>
      <c r="K30" s="87"/>
      <c r="L30" s="227"/>
      <c r="M30" s="119"/>
    </row>
    <row r="31" spans="2:13" ht="31.15" customHeight="1" x14ac:dyDescent="0.2">
      <c r="B31" s="133">
        <v>2</v>
      </c>
      <c r="C31" s="134" t="s">
        <v>134</v>
      </c>
      <c r="D31" s="130" t="s">
        <v>16</v>
      </c>
      <c r="E31" s="125">
        <v>0</v>
      </c>
      <c r="F31" s="117">
        <v>0</v>
      </c>
      <c r="G31" s="131">
        <v>40</v>
      </c>
      <c r="H31" s="132"/>
      <c r="I31" s="85">
        <f t="shared" si="7"/>
        <v>0</v>
      </c>
      <c r="J31" s="85"/>
      <c r="K31" s="87"/>
      <c r="L31" s="227"/>
      <c r="M31" s="119"/>
    </row>
    <row r="32" spans="2:13" ht="45.6" customHeight="1" x14ac:dyDescent="0.2">
      <c r="B32" s="133">
        <v>1</v>
      </c>
      <c r="C32" s="176" t="s">
        <v>169</v>
      </c>
      <c r="D32" s="130" t="s">
        <v>16</v>
      </c>
      <c r="E32" s="125">
        <v>0</v>
      </c>
      <c r="F32" s="117">
        <v>0</v>
      </c>
      <c r="G32" s="131">
        <f>E38</f>
        <v>300</v>
      </c>
      <c r="H32" s="132"/>
      <c r="I32" s="85">
        <f t="shared" si="7"/>
        <v>0</v>
      </c>
      <c r="J32" s="85"/>
      <c r="K32" s="87"/>
      <c r="L32" s="227"/>
      <c r="M32" s="119"/>
    </row>
    <row r="33" spans="2:13" ht="45.6" customHeight="1" x14ac:dyDescent="0.2">
      <c r="B33" s="133">
        <v>2</v>
      </c>
      <c r="C33" s="176" t="s">
        <v>163</v>
      </c>
      <c r="D33" s="130" t="s">
        <v>16</v>
      </c>
      <c r="E33" s="125">
        <v>0</v>
      </c>
      <c r="F33" s="117">
        <v>0</v>
      </c>
      <c r="G33" s="131">
        <v>85</v>
      </c>
      <c r="H33" s="132"/>
      <c r="I33" s="85">
        <v>0</v>
      </c>
      <c r="J33" s="85"/>
      <c r="K33" s="87"/>
      <c r="L33" s="227"/>
      <c r="M33" s="119"/>
    </row>
    <row r="34" spans="2:13" ht="42.6" customHeight="1" x14ac:dyDescent="0.2">
      <c r="B34" s="133">
        <v>3</v>
      </c>
      <c r="C34" s="176" t="s">
        <v>136</v>
      </c>
      <c r="D34" s="130" t="s">
        <v>16</v>
      </c>
      <c r="E34" s="125">
        <v>0</v>
      </c>
      <c r="F34" s="117">
        <v>0</v>
      </c>
      <c r="G34" s="131">
        <v>95</v>
      </c>
      <c r="H34" s="132"/>
      <c r="I34" s="85">
        <f t="shared" si="7"/>
        <v>0</v>
      </c>
      <c r="J34" s="85"/>
      <c r="K34" s="87"/>
      <c r="L34" s="227"/>
      <c r="M34" s="119"/>
    </row>
    <row r="35" spans="2:13" ht="43.9" customHeight="1" thickBot="1" x14ac:dyDescent="0.25">
      <c r="B35" s="133">
        <v>4</v>
      </c>
      <c r="C35" s="176" t="s">
        <v>193</v>
      </c>
      <c r="D35" s="130" t="s">
        <v>16</v>
      </c>
      <c r="E35" s="125">
        <v>0</v>
      </c>
      <c r="F35" s="117">
        <v>0</v>
      </c>
      <c r="G35" s="131">
        <v>7</v>
      </c>
      <c r="H35" s="132"/>
      <c r="I35" s="85">
        <f t="shared" si="7"/>
        <v>0</v>
      </c>
      <c r="J35" s="85"/>
      <c r="K35" s="87"/>
      <c r="L35" s="227"/>
      <c r="M35" s="119"/>
    </row>
    <row r="36" spans="2:13" s="4" customFormat="1" ht="20.100000000000001" customHeight="1" thickBot="1" x14ac:dyDescent="0.25">
      <c r="B36" s="91" t="s">
        <v>87</v>
      </c>
      <c r="C36" s="142"/>
      <c r="D36" s="143"/>
      <c r="E36" s="143"/>
      <c r="F36" s="144"/>
      <c r="G36" s="145"/>
      <c r="H36" s="144"/>
      <c r="I36" s="146">
        <f>SUM(I30:I35)</f>
        <v>0</v>
      </c>
      <c r="J36" s="146"/>
      <c r="K36" s="147"/>
      <c r="L36" s="231"/>
      <c r="M36" s="63"/>
    </row>
    <row r="37" spans="2:13" ht="20.100000000000001" customHeight="1" x14ac:dyDescent="0.2">
      <c r="B37" s="64" t="s">
        <v>21</v>
      </c>
      <c r="C37" s="65" t="s">
        <v>19</v>
      </c>
      <c r="D37" s="66" t="s">
        <v>2</v>
      </c>
      <c r="E37" s="67" t="s">
        <v>92</v>
      </c>
      <c r="F37" s="68" t="s">
        <v>3</v>
      </c>
      <c r="G37" s="67" t="s">
        <v>93</v>
      </c>
      <c r="H37" s="68" t="s">
        <v>4</v>
      </c>
      <c r="I37" s="69" t="s">
        <v>90</v>
      </c>
      <c r="J37" s="70" t="s">
        <v>91</v>
      </c>
      <c r="K37" s="71" t="s">
        <v>5</v>
      </c>
      <c r="L37" s="225"/>
      <c r="M37" s="63"/>
    </row>
    <row r="38" spans="2:13" ht="20.100000000000001" customHeight="1" x14ac:dyDescent="0.2">
      <c r="B38" s="185">
        <v>1</v>
      </c>
      <c r="C38" s="115" t="s">
        <v>165</v>
      </c>
      <c r="D38" s="130" t="s">
        <v>16</v>
      </c>
      <c r="E38" s="208">
        <v>300</v>
      </c>
      <c r="F38" s="209"/>
      <c r="G38" s="208">
        <v>300</v>
      </c>
      <c r="H38" s="209"/>
      <c r="I38" s="249"/>
      <c r="J38" s="211"/>
      <c r="K38" s="248"/>
      <c r="L38" s="225"/>
      <c r="M38" s="63"/>
    </row>
    <row r="39" spans="2:13" ht="20.100000000000001" customHeight="1" x14ac:dyDescent="0.2">
      <c r="B39" s="80">
        <v>2</v>
      </c>
      <c r="C39" s="115" t="s">
        <v>164</v>
      </c>
      <c r="D39" s="130" t="s">
        <v>16</v>
      </c>
      <c r="E39" s="149">
        <v>85</v>
      </c>
      <c r="F39" s="132"/>
      <c r="G39" s="125">
        <v>85</v>
      </c>
      <c r="H39" s="132"/>
      <c r="I39" s="85"/>
      <c r="J39" s="85"/>
      <c r="K39" s="87"/>
      <c r="L39" s="227"/>
      <c r="M39" s="119"/>
    </row>
    <row r="40" spans="2:13" ht="20.100000000000001" customHeight="1" x14ac:dyDescent="0.2">
      <c r="B40" s="80">
        <v>3</v>
      </c>
      <c r="C40" s="115" t="s">
        <v>183</v>
      </c>
      <c r="D40" s="130" t="s">
        <v>16</v>
      </c>
      <c r="E40" s="149">
        <v>10</v>
      </c>
      <c r="F40" s="132"/>
      <c r="G40" s="125">
        <v>10</v>
      </c>
      <c r="H40" s="132"/>
      <c r="I40" s="85"/>
      <c r="J40" s="85"/>
      <c r="K40" s="87"/>
      <c r="L40" s="227"/>
      <c r="M40" s="119"/>
    </row>
    <row r="41" spans="2:13" ht="20.100000000000001" customHeight="1" x14ac:dyDescent="0.2">
      <c r="B41" s="80">
        <v>4</v>
      </c>
      <c r="C41" s="115" t="s">
        <v>20</v>
      </c>
      <c r="D41" s="130" t="s">
        <v>16</v>
      </c>
      <c r="E41" s="148">
        <v>95</v>
      </c>
      <c r="F41" s="132"/>
      <c r="G41" s="148">
        <v>95</v>
      </c>
      <c r="H41" s="132"/>
      <c r="I41" s="85"/>
      <c r="J41" s="85"/>
      <c r="K41" s="87"/>
      <c r="L41" s="227"/>
      <c r="M41" s="119"/>
    </row>
    <row r="42" spans="2:13" ht="20.100000000000001" customHeight="1" x14ac:dyDescent="0.2">
      <c r="B42" s="88">
        <v>5</v>
      </c>
      <c r="C42" s="115" t="s">
        <v>184</v>
      </c>
      <c r="D42" s="161" t="s">
        <v>16</v>
      </c>
      <c r="E42" s="172">
        <v>40</v>
      </c>
      <c r="F42" s="136"/>
      <c r="G42" s="172">
        <v>40</v>
      </c>
      <c r="H42" s="136"/>
      <c r="I42" s="108"/>
      <c r="J42" s="108"/>
      <c r="K42" s="253"/>
      <c r="L42" s="227"/>
      <c r="M42" s="119"/>
    </row>
    <row r="43" spans="2:13" ht="20.100000000000001" customHeight="1" thickBot="1" x14ac:dyDescent="0.25">
      <c r="B43" s="150">
        <v>6</v>
      </c>
      <c r="C43" s="137" t="s">
        <v>185</v>
      </c>
      <c r="D43" s="138" t="s">
        <v>16</v>
      </c>
      <c r="E43" s="151">
        <v>7</v>
      </c>
      <c r="F43" s="136"/>
      <c r="G43" s="139">
        <v>7</v>
      </c>
      <c r="H43" s="136"/>
      <c r="I43" s="140"/>
      <c r="J43" s="140"/>
      <c r="K43" s="141"/>
      <c r="L43" s="227"/>
      <c r="M43" s="119"/>
    </row>
    <row r="44" spans="2:13" s="201" customFormat="1" ht="20.100000000000001" customHeight="1" thickBot="1" x14ac:dyDescent="0.25">
      <c r="B44" s="91" t="s">
        <v>87</v>
      </c>
      <c r="C44" s="142"/>
      <c r="D44" s="143"/>
      <c r="E44" s="143"/>
      <c r="F44" s="144"/>
      <c r="G44" s="152"/>
      <c r="H44" s="144"/>
      <c r="I44" s="146"/>
      <c r="J44" s="146"/>
      <c r="K44" s="147"/>
      <c r="L44" s="232"/>
      <c r="M44" s="187"/>
    </row>
    <row r="45" spans="2:13" s="203" customFormat="1" ht="48" customHeight="1" x14ac:dyDescent="0.2">
      <c r="B45" s="288">
        <v>1</v>
      </c>
      <c r="C45" s="286" t="s">
        <v>137</v>
      </c>
      <c r="D45" s="279" t="s">
        <v>12</v>
      </c>
      <c r="E45" s="281">
        <v>0</v>
      </c>
      <c r="F45" s="282">
        <v>0</v>
      </c>
      <c r="G45" s="281">
        <f t="shared" ref="G45" si="8">E45</f>
        <v>0</v>
      </c>
      <c r="H45" s="282">
        <v>0</v>
      </c>
      <c r="I45" s="275">
        <f t="shared" ref="I45" si="9">ROUND(SUM(E45*F45),2)</f>
        <v>0</v>
      </c>
      <c r="J45" s="275">
        <f t="shared" ref="J45" si="10">ROUND(SUM(G45*H45),2)</f>
        <v>0</v>
      </c>
      <c r="K45" s="277">
        <f t="shared" ref="K45" si="11">SUM(I45+J45)</f>
        <v>0</v>
      </c>
      <c r="L45" s="233"/>
      <c r="M45" s="202"/>
    </row>
    <row r="46" spans="2:13" ht="20.100000000000001" customHeight="1" thickBot="1" x14ac:dyDescent="0.25">
      <c r="B46" s="289"/>
      <c r="C46" s="287"/>
      <c r="D46" s="290"/>
      <c r="E46" s="291"/>
      <c r="F46" s="292"/>
      <c r="G46" s="291"/>
      <c r="H46" s="292"/>
      <c r="I46" s="293"/>
      <c r="J46" s="293"/>
      <c r="K46" s="294"/>
      <c r="L46" s="234"/>
      <c r="M46" s="63"/>
    </row>
    <row r="47" spans="2:13" ht="44.45" customHeight="1" x14ac:dyDescent="0.2">
      <c r="B47" s="288">
        <v>2</v>
      </c>
      <c r="C47" s="286" t="s">
        <v>138</v>
      </c>
      <c r="D47" s="279" t="s">
        <v>12</v>
      </c>
      <c r="E47" s="281">
        <v>0</v>
      </c>
      <c r="F47" s="282">
        <v>0</v>
      </c>
      <c r="G47" s="281">
        <f t="shared" ref="G47" si="12">E47</f>
        <v>0</v>
      </c>
      <c r="H47" s="282">
        <v>0</v>
      </c>
      <c r="I47" s="275">
        <f t="shared" ref="I47" si="13">ROUND(SUM(E47*F47),2)</f>
        <v>0</v>
      </c>
      <c r="J47" s="275">
        <f t="shared" ref="J47" si="14">ROUND(SUM(G47*H47),2)</f>
        <v>0</v>
      </c>
      <c r="K47" s="277">
        <f t="shared" ref="K47" si="15">SUM(I47+J47)</f>
        <v>0</v>
      </c>
      <c r="L47" s="234"/>
      <c r="M47" s="63"/>
    </row>
    <row r="48" spans="2:13" ht="9" customHeight="1" thickBot="1" x14ac:dyDescent="0.25">
      <c r="B48" s="289"/>
      <c r="C48" s="287"/>
      <c r="D48" s="290"/>
      <c r="E48" s="291"/>
      <c r="F48" s="292"/>
      <c r="G48" s="291"/>
      <c r="H48" s="292"/>
      <c r="I48" s="293"/>
      <c r="J48" s="293"/>
      <c r="K48" s="294"/>
      <c r="L48" s="234"/>
      <c r="M48" s="63"/>
    </row>
    <row r="49" spans="2:13" ht="20.100000000000001" customHeight="1" x14ac:dyDescent="0.2">
      <c r="B49" s="295">
        <v>3</v>
      </c>
      <c r="C49" s="286" t="s">
        <v>139</v>
      </c>
      <c r="D49" s="279" t="s">
        <v>12</v>
      </c>
      <c r="E49" s="281">
        <v>0</v>
      </c>
      <c r="F49" s="282">
        <v>0</v>
      </c>
      <c r="G49" s="281">
        <v>0</v>
      </c>
      <c r="H49" s="282">
        <v>0</v>
      </c>
      <c r="I49" s="275">
        <f t="shared" ref="I49" si="16">ROUND(SUM(E49*F49),2)</f>
        <v>0</v>
      </c>
      <c r="J49" s="275">
        <f t="shared" ref="J49" si="17">ROUND(SUM(G49*H49),2)</f>
        <v>0</v>
      </c>
      <c r="K49" s="277">
        <f t="shared" ref="K49" si="18">SUM(I49+J49)</f>
        <v>0</v>
      </c>
      <c r="L49" s="234"/>
      <c r="M49" s="119">
        <f t="shared" ref="M49:M50" si="19">J49</f>
        <v>0</v>
      </c>
    </row>
    <row r="50" spans="2:13" ht="37.15" customHeight="1" thickBot="1" x14ac:dyDescent="0.25">
      <c r="B50" s="289"/>
      <c r="C50" s="287"/>
      <c r="D50" s="280"/>
      <c r="E50" s="280"/>
      <c r="F50" s="280"/>
      <c r="G50" s="280"/>
      <c r="H50" s="280"/>
      <c r="I50" s="276"/>
      <c r="J50" s="276"/>
      <c r="K50" s="278"/>
      <c r="L50" s="235"/>
      <c r="M50" s="119">
        <f t="shared" si="19"/>
        <v>0</v>
      </c>
    </row>
    <row r="51" spans="2:13" ht="37.15" customHeight="1" x14ac:dyDescent="0.2">
      <c r="B51" s="199">
        <v>4</v>
      </c>
      <c r="C51" s="197" t="s">
        <v>150</v>
      </c>
      <c r="D51" s="279" t="s">
        <v>12</v>
      </c>
      <c r="E51" s="281">
        <v>0</v>
      </c>
      <c r="F51" s="282">
        <v>0</v>
      </c>
      <c r="G51" s="281">
        <v>0</v>
      </c>
      <c r="H51" s="282">
        <v>0</v>
      </c>
      <c r="I51" s="275">
        <f t="shared" ref="I51" si="20">ROUND(SUM(E51*F51),2)</f>
        <v>0</v>
      </c>
      <c r="J51" s="275">
        <f t="shared" ref="J51" si="21">ROUND(SUM(G51*H51),2)</f>
        <v>0</v>
      </c>
      <c r="K51" s="277">
        <f t="shared" ref="K51" si="22">SUM(I51+J51)</f>
        <v>0</v>
      </c>
      <c r="L51" s="234"/>
      <c r="M51" s="119"/>
    </row>
    <row r="52" spans="2:13" ht="37.15" customHeight="1" thickBot="1" x14ac:dyDescent="0.25">
      <c r="B52" s="195">
        <v>5</v>
      </c>
      <c r="C52" s="200" t="s">
        <v>140</v>
      </c>
      <c r="D52" s="280"/>
      <c r="E52" s="280"/>
      <c r="F52" s="280"/>
      <c r="G52" s="280"/>
      <c r="H52" s="280"/>
      <c r="I52" s="276"/>
      <c r="J52" s="276"/>
      <c r="K52" s="278"/>
      <c r="L52" s="235"/>
      <c r="M52" s="119"/>
    </row>
    <row r="53" spans="2:13" ht="20.100000000000001" customHeight="1" thickBot="1" x14ac:dyDescent="0.25">
      <c r="B53" s="91" t="s">
        <v>87</v>
      </c>
      <c r="C53" s="142"/>
      <c r="D53" s="143"/>
      <c r="E53" s="143"/>
      <c r="F53" s="144"/>
      <c r="G53" s="143"/>
      <c r="H53" s="144"/>
      <c r="I53" s="96">
        <f>SUM(I45:I50)</f>
        <v>0</v>
      </c>
      <c r="J53" s="96">
        <f>SUM(J45:J50)</f>
        <v>0</v>
      </c>
      <c r="K53" s="96">
        <f>SUM(K45:K50)</f>
        <v>0</v>
      </c>
      <c r="L53" s="236"/>
      <c r="M53" s="63"/>
    </row>
    <row r="54" spans="2:13" ht="20.100000000000001" customHeight="1" x14ac:dyDescent="0.2">
      <c r="B54" s="155" t="s">
        <v>39</v>
      </c>
      <c r="C54" s="113" t="s">
        <v>104</v>
      </c>
      <c r="D54" s="114" t="s">
        <v>2</v>
      </c>
      <c r="E54" s="67" t="s">
        <v>92</v>
      </c>
      <c r="F54" s="68" t="s">
        <v>3</v>
      </c>
      <c r="G54" s="67" t="s">
        <v>93</v>
      </c>
      <c r="H54" s="68" t="s">
        <v>4</v>
      </c>
      <c r="I54" s="69" t="s">
        <v>90</v>
      </c>
      <c r="J54" s="70" t="s">
        <v>91</v>
      </c>
      <c r="K54" s="71" t="s">
        <v>5</v>
      </c>
      <c r="L54" s="225"/>
      <c r="M54" s="63"/>
    </row>
    <row r="55" spans="2:13" ht="20.100000000000001" customHeight="1" x14ac:dyDescent="0.2">
      <c r="B55" s="80">
        <v>1</v>
      </c>
      <c r="C55" s="115" t="s">
        <v>22</v>
      </c>
      <c r="D55" s="130" t="s">
        <v>16</v>
      </c>
      <c r="E55" s="125">
        <v>10</v>
      </c>
      <c r="F55" s="132"/>
      <c r="G55" s="125">
        <f>E55</f>
        <v>10</v>
      </c>
      <c r="H55" s="132"/>
      <c r="I55" s="85"/>
      <c r="J55" s="85"/>
      <c r="K55" s="87"/>
      <c r="L55" s="227"/>
      <c r="M55" s="119">
        <f t="shared" ref="M55:M67" si="23">J55</f>
        <v>0</v>
      </c>
    </row>
    <row r="56" spans="2:13" ht="20.100000000000001" customHeight="1" x14ac:dyDescent="0.2">
      <c r="B56" s="80">
        <v>2</v>
      </c>
      <c r="C56" s="115" t="s">
        <v>23</v>
      </c>
      <c r="D56" s="130" t="s">
        <v>16</v>
      </c>
      <c r="E56" s="125">
        <v>10</v>
      </c>
      <c r="F56" s="156"/>
      <c r="G56" s="125">
        <f t="shared" ref="G56:G67" si="24">E56</f>
        <v>10</v>
      </c>
      <c r="H56" s="132"/>
      <c r="I56" s="85"/>
      <c r="J56" s="85"/>
      <c r="K56" s="87"/>
      <c r="L56" s="227"/>
      <c r="M56" s="119">
        <f t="shared" si="23"/>
        <v>0</v>
      </c>
    </row>
    <row r="57" spans="2:13" ht="20.100000000000001" customHeight="1" x14ac:dyDescent="0.2">
      <c r="B57" s="80">
        <v>3</v>
      </c>
      <c r="C57" s="115" t="s">
        <v>105</v>
      </c>
      <c r="D57" s="130" t="s">
        <v>16</v>
      </c>
      <c r="E57" s="125">
        <v>15</v>
      </c>
      <c r="F57" s="132"/>
      <c r="G57" s="125">
        <f t="shared" si="24"/>
        <v>15</v>
      </c>
      <c r="H57" s="132"/>
      <c r="I57" s="85"/>
      <c r="J57" s="85"/>
      <c r="K57" s="87"/>
      <c r="L57" s="227"/>
      <c r="M57" s="119">
        <v>0</v>
      </c>
    </row>
    <row r="58" spans="2:13" ht="20.100000000000001" customHeight="1" x14ac:dyDescent="0.2">
      <c r="B58" s="80">
        <v>4</v>
      </c>
      <c r="C58" s="115" t="s">
        <v>24</v>
      </c>
      <c r="D58" s="130" t="s">
        <v>16</v>
      </c>
      <c r="E58" s="125">
        <v>10</v>
      </c>
      <c r="F58" s="132"/>
      <c r="G58" s="125">
        <f t="shared" si="24"/>
        <v>10</v>
      </c>
      <c r="H58" s="132"/>
      <c r="I58" s="85"/>
      <c r="J58" s="85"/>
      <c r="K58" s="87"/>
      <c r="L58" s="227"/>
      <c r="M58" s="119">
        <f t="shared" si="23"/>
        <v>0</v>
      </c>
    </row>
    <row r="59" spans="2:13" ht="20.100000000000001" customHeight="1" x14ac:dyDescent="0.2">
      <c r="B59" s="80">
        <v>5</v>
      </c>
      <c r="C59" s="115" t="s">
        <v>25</v>
      </c>
      <c r="D59" s="130" t="s">
        <v>16</v>
      </c>
      <c r="E59" s="125">
        <v>13</v>
      </c>
      <c r="F59" s="132"/>
      <c r="G59" s="125">
        <f t="shared" si="24"/>
        <v>13</v>
      </c>
      <c r="H59" s="132"/>
      <c r="I59" s="85"/>
      <c r="J59" s="85"/>
      <c r="K59" s="87"/>
      <c r="L59" s="227"/>
      <c r="M59" s="119">
        <v>0</v>
      </c>
    </row>
    <row r="60" spans="2:13" ht="20.100000000000001" customHeight="1" x14ac:dyDescent="0.2">
      <c r="B60" s="80">
        <v>6</v>
      </c>
      <c r="C60" s="115" t="s">
        <v>26</v>
      </c>
      <c r="D60" s="130" t="s">
        <v>16</v>
      </c>
      <c r="E60" s="125">
        <v>0</v>
      </c>
      <c r="F60" s="132">
        <v>0</v>
      </c>
      <c r="G60" s="125">
        <f t="shared" si="24"/>
        <v>0</v>
      </c>
      <c r="H60" s="132">
        <v>0</v>
      </c>
      <c r="I60" s="85">
        <f t="shared" ref="I60:I62" si="25">ROUND(SUM(E60*F60),2)</f>
        <v>0</v>
      </c>
      <c r="J60" s="85">
        <f t="shared" ref="J60:J62" si="26">ROUND(SUM(G60*H60),2)</f>
        <v>0</v>
      </c>
      <c r="K60" s="87">
        <f t="shared" ref="K60:K62" si="27">SUM(I60+J60)</f>
        <v>0</v>
      </c>
      <c r="L60" s="227"/>
      <c r="M60" s="119">
        <f t="shared" si="23"/>
        <v>0</v>
      </c>
    </row>
    <row r="61" spans="2:13" ht="20.100000000000001" customHeight="1" x14ac:dyDescent="0.2">
      <c r="B61" s="80">
        <v>7</v>
      </c>
      <c r="C61" s="115" t="s">
        <v>27</v>
      </c>
      <c r="D61" s="130" t="s">
        <v>16</v>
      </c>
      <c r="E61" s="125">
        <v>0</v>
      </c>
      <c r="F61" s="132">
        <v>0</v>
      </c>
      <c r="G61" s="125">
        <f t="shared" si="24"/>
        <v>0</v>
      </c>
      <c r="H61" s="132">
        <v>0</v>
      </c>
      <c r="I61" s="85">
        <f t="shared" si="25"/>
        <v>0</v>
      </c>
      <c r="J61" s="85">
        <f t="shared" si="26"/>
        <v>0</v>
      </c>
      <c r="K61" s="87">
        <f t="shared" si="27"/>
        <v>0</v>
      </c>
      <c r="L61" s="227"/>
      <c r="M61" s="119">
        <f t="shared" si="23"/>
        <v>0</v>
      </c>
    </row>
    <row r="62" spans="2:13" ht="20.100000000000001" customHeight="1" x14ac:dyDescent="0.2">
      <c r="B62" s="80">
        <v>8</v>
      </c>
      <c r="C62" s="115" t="s">
        <v>28</v>
      </c>
      <c r="D62" s="130" t="s">
        <v>16</v>
      </c>
      <c r="E62" s="125">
        <v>0</v>
      </c>
      <c r="F62" s="132">
        <v>0</v>
      </c>
      <c r="G62" s="125">
        <f t="shared" si="24"/>
        <v>0</v>
      </c>
      <c r="H62" s="132">
        <v>0</v>
      </c>
      <c r="I62" s="85">
        <f t="shared" si="25"/>
        <v>0</v>
      </c>
      <c r="J62" s="85">
        <f t="shared" si="26"/>
        <v>0</v>
      </c>
      <c r="K62" s="87">
        <f t="shared" si="27"/>
        <v>0</v>
      </c>
      <c r="L62" s="227"/>
      <c r="M62" s="119">
        <f t="shared" si="23"/>
        <v>0</v>
      </c>
    </row>
    <row r="63" spans="2:13" ht="20.100000000000001" customHeight="1" x14ac:dyDescent="0.2">
      <c r="B63" s="80">
        <v>9</v>
      </c>
      <c r="C63" s="115" t="s">
        <v>29</v>
      </c>
      <c r="D63" s="130" t="s">
        <v>16</v>
      </c>
      <c r="E63" s="125">
        <v>8</v>
      </c>
      <c r="F63" s="132"/>
      <c r="G63" s="125">
        <f t="shared" si="24"/>
        <v>8</v>
      </c>
      <c r="H63" s="132"/>
      <c r="I63" s="85"/>
      <c r="J63" s="85"/>
      <c r="K63" s="87"/>
      <c r="L63" s="227"/>
      <c r="M63" s="119">
        <v>0</v>
      </c>
    </row>
    <row r="64" spans="2:13" ht="20.100000000000001" customHeight="1" x14ac:dyDescent="0.2">
      <c r="B64" s="80">
        <v>10</v>
      </c>
      <c r="C64" s="115" t="s">
        <v>30</v>
      </c>
      <c r="D64" s="130" t="s">
        <v>16</v>
      </c>
      <c r="E64" s="125">
        <v>8</v>
      </c>
      <c r="F64" s="132"/>
      <c r="G64" s="125">
        <f t="shared" si="24"/>
        <v>8</v>
      </c>
      <c r="H64" s="132"/>
      <c r="I64" s="85"/>
      <c r="J64" s="85"/>
      <c r="K64" s="87"/>
      <c r="L64" s="227"/>
      <c r="M64" s="119">
        <v>0</v>
      </c>
    </row>
    <row r="65" spans="2:15" ht="20.100000000000001" customHeight="1" x14ac:dyDescent="0.2">
      <c r="B65" s="80">
        <v>11</v>
      </c>
      <c r="C65" s="115" t="s">
        <v>33</v>
      </c>
      <c r="D65" s="130" t="s">
        <v>16</v>
      </c>
      <c r="E65" s="125">
        <v>8</v>
      </c>
      <c r="F65" s="132"/>
      <c r="G65" s="125">
        <f t="shared" si="24"/>
        <v>8</v>
      </c>
      <c r="H65" s="132"/>
      <c r="I65" s="85"/>
      <c r="J65" s="85"/>
      <c r="K65" s="87"/>
      <c r="L65" s="227"/>
      <c r="M65" s="119">
        <v>0</v>
      </c>
    </row>
    <row r="66" spans="2:15" ht="20.100000000000001" customHeight="1" x14ac:dyDescent="0.2">
      <c r="B66" s="80">
        <v>12</v>
      </c>
      <c r="C66" s="115" t="s">
        <v>31</v>
      </c>
      <c r="D66" s="130" t="s">
        <v>16</v>
      </c>
      <c r="E66" s="125">
        <v>10</v>
      </c>
      <c r="F66" s="132"/>
      <c r="G66" s="125">
        <f t="shared" si="24"/>
        <v>10</v>
      </c>
      <c r="H66" s="132"/>
      <c r="I66" s="85"/>
      <c r="J66" s="85"/>
      <c r="K66" s="87"/>
      <c r="L66" s="227"/>
      <c r="M66" s="119">
        <v>0</v>
      </c>
    </row>
    <row r="67" spans="2:15" ht="20.100000000000001" customHeight="1" thickBot="1" x14ac:dyDescent="0.25">
      <c r="B67" s="80">
        <v>13</v>
      </c>
      <c r="C67" s="115" t="s">
        <v>32</v>
      </c>
      <c r="D67" s="130" t="s">
        <v>16</v>
      </c>
      <c r="E67" s="125">
        <v>8</v>
      </c>
      <c r="F67" s="132"/>
      <c r="G67" s="125">
        <f t="shared" si="24"/>
        <v>8</v>
      </c>
      <c r="H67" s="132"/>
      <c r="I67" s="85"/>
      <c r="J67" s="85"/>
      <c r="K67" s="87"/>
      <c r="L67" s="227"/>
      <c r="M67" s="119">
        <f t="shared" si="23"/>
        <v>0</v>
      </c>
    </row>
    <row r="68" spans="2:15" s="201" customFormat="1" ht="20.100000000000001" customHeight="1" thickBot="1" x14ac:dyDescent="0.25">
      <c r="B68" s="91" t="s">
        <v>87</v>
      </c>
      <c r="C68" s="142"/>
      <c r="D68" s="143"/>
      <c r="E68" s="143"/>
      <c r="F68" s="94"/>
      <c r="G68" s="143"/>
      <c r="H68" s="94"/>
      <c r="I68" s="96"/>
      <c r="J68" s="96"/>
      <c r="K68" s="97"/>
      <c r="L68" s="237"/>
      <c r="M68" s="187">
        <v>0</v>
      </c>
    </row>
    <row r="69" spans="2:15" s="203" customFormat="1" ht="20.100000000000001" customHeight="1" x14ac:dyDescent="0.2">
      <c r="B69" s="157" t="s">
        <v>49</v>
      </c>
      <c r="C69" s="65" t="s">
        <v>35</v>
      </c>
      <c r="D69" s="66" t="s">
        <v>2</v>
      </c>
      <c r="E69" s="67" t="s">
        <v>92</v>
      </c>
      <c r="F69" s="68" t="s">
        <v>3</v>
      </c>
      <c r="G69" s="67" t="s">
        <v>93</v>
      </c>
      <c r="H69" s="68" t="s">
        <v>4</v>
      </c>
      <c r="I69" s="69" t="s">
        <v>90</v>
      </c>
      <c r="J69" s="70" t="s">
        <v>91</v>
      </c>
      <c r="K69" s="71" t="s">
        <v>5</v>
      </c>
      <c r="L69" s="230"/>
      <c r="M69" s="202">
        <v>0</v>
      </c>
    </row>
    <row r="70" spans="2:15" ht="20.100000000000001" customHeight="1" x14ac:dyDescent="0.2">
      <c r="B70" s="80" t="s">
        <v>11</v>
      </c>
      <c r="C70" s="115" t="s">
        <v>36</v>
      </c>
      <c r="D70" s="130" t="s">
        <v>16</v>
      </c>
      <c r="E70" s="148">
        <v>40</v>
      </c>
      <c r="F70" s="158"/>
      <c r="G70" s="148">
        <f>E70</f>
        <v>40</v>
      </c>
      <c r="H70" s="158"/>
      <c r="I70" s="85"/>
      <c r="J70" s="85"/>
      <c r="K70" s="87"/>
      <c r="L70" s="227"/>
      <c r="M70" s="119">
        <v>0</v>
      </c>
    </row>
    <row r="71" spans="2:15" ht="20.100000000000001" customHeight="1" x14ac:dyDescent="0.2">
      <c r="B71" s="80" t="s">
        <v>13</v>
      </c>
      <c r="C71" s="115" t="s">
        <v>37</v>
      </c>
      <c r="D71" s="130" t="s">
        <v>16</v>
      </c>
      <c r="E71" s="125">
        <v>7</v>
      </c>
      <c r="F71" s="158"/>
      <c r="G71" s="148">
        <f t="shared" ref="G71:G72" si="28">E71</f>
        <v>7</v>
      </c>
      <c r="H71" s="158"/>
      <c r="I71" s="85"/>
      <c r="J71" s="85"/>
      <c r="K71" s="87"/>
      <c r="L71" s="227"/>
      <c r="M71" s="119">
        <v>0</v>
      </c>
    </row>
    <row r="72" spans="2:15" ht="20.100000000000001" customHeight="1" thickBot="1" x14ac:dyDescent="0.25">
      <c r="B72" s="150" t="s">
        <v>17</v>
      </c>
      <c r="C72" s="137" t="s">
        <v>190</v>
      </c>
      <c r="D72" s="138" t="s">
        <v>16</v>
      </c>
      <c r="E72" s="139">
        <v>5</v>
      </c>
      <c r="F72" s="159"/>
      <c r="G72" s="148">
        <f t="shared" si="28"/>
        <v>5</v>
      </c>
      <c r="H72" s="159"/>
      <c r="I72" s="140"/>
      <c r="J72" s="140"/>
      <c r="K72" s="141"/>
      <c r="L72" s="227"/>
      <c r="M72" s="119">
        <v>0</v>
      </c>
    </row>
    <row r="73" spans="2:15" ht="20.100000000000001" customHeight="1" thickBot="1" x14ac:dyDescent="0.25">
      <c r="B73" s="91" t="s">
        <v>87</v>
      </c>
      <c r="C73" s="142"/>
      <c r="D73" s="143"/>
      <c r="E73" s="143"/>
      <c r="F73" s="144"/>
      <c r="G73" s="143"/>
      <c r="H73" s="144"/>
      <c r="I73" s="146"/>
      <c r="J73" s="146"/>
      <c r="K73" s="147"/>
      <c r="L73" s="231"/>
      <c r="M73" s="63"/>
    </row>
    <row r="74" spans="2:15" ht="20.100000000000001" customHeight="1" x14ac:dyDescent="0.2">
      <c r="B74" s="160" t="s">
        <v>51</v>
      </c>
      <c r="C74" s="113" t="s">
        <v>40</v>
      </c>
      <c r="D74" s="114" t="s">
        <v>2</v>
      </c>
      <c r="E74" s="67" t="s">
        <v>92</v>
      </c>
      <c r="F74" s="68" t="s">
        <v>3</v>
      </c>
      <c r="G74" s="67" t="s">
        <v>93</v>
      </c>
      <c r="H74" s="68" t="s">
        <v>4</v>
      </c>
      <c r="I74" s="69" t="s">
        <v>90</v>
      </c>
      <c r="J74" s="70" t="s">
        <v>91</v>
      </c>
      <c r="K74" s="71" t="s">
        <v>5</v>
      </c>
      <c r="L74" s="225"/>
      <c r="M74" s="63"/>
    </row>
    <row r="75" spans="2:15" ht="20.100000000000001" customHeight="1" x14ac:dyDescent="0.2">
      <c r="B75" s="80">
        <v>1</v>
      </c>
      <c r="C75" s="115" t="s">
        <v>41</v>
      </c>
      <c r="D75" s="130" t="s">
        <v>16</v>
      </c>
      <c r="E75" s="125">
        <v>130</v>
      </c>
      <c r="F75" s="132"/>
      <c r="G75" s="125">
        <f>E75</f>
        <v>130</v>
      </c>
      <c r="H75" s="158"/>
      <c r="I75" s="85"/>
      <c r="J75" s="85"/>
      <c r="K75" s="87"/>
      <c r="L75" s="227"/>
      <c r="M75" s="119">
        <v>0</v>
      </c>
    </row>
    <row r="76" spans="2:15" ht="20.100000000000001" customHeight="1" x14ac:dyDescent="0.2">
      <c r="B76" s="80">
        <v>2</v>
      </c>
      <c r="C76" s="115" t="s">
        <v>42</v>
      </c>
      <c r="D76" s="130" t="s">
        <v>16</v>
      </c>
      <c r="E76" s="125">
        <v>65</v>
      </c>
      <c r="F76" s="156"/>
      <c r="G76" s="125">
        <f t="shared" ref="G76:G83" si="29">E76</f>
        <v>65</v>
      </c>
      <c r="H76" s="158"/>
      <c r="I76" s="85"/>
      <c r="J76" s="85"/>
      <c r="K76" s="87"/>
      <c r="L76" s="227"/>
      <c r="M76" s="119">
        <v>0</v>
      </c>
    </row>
    <row r="77" spans="2:15" ht="20.100000000000001" customHeight="1" x14ac:dyDescent="0.2">
      <c r="B77" s="80">
        <v>3</v>
      </c>
      <c r="C77" s="115" t="s">
        <v>43</v>
      </c>
      <c r="D77" s="130" t="s">
        <v>16</v>
      </c>
      <c r="E77" s="125">
        <v>45</v>
      </c>
      <c r="F77" s="132"/>
      <c r="G77" s="125">
        <f t="shared" si="29"/>
        <v>45</v>
      </c>
      <c r="H77" s="158"/>
      <c r="I77" s="85"/>
      <c r="J77" s="85"/>
      <c r="K77" s="87"/>
      <c r="L77" s="227"/>
      <c r="M77" s="119">
        <v>0</v>
      </c>
    </row>
    <row r="78" spans="2:15" ht="20.100000000000001" customHeight="1" x14ac:dyDescent="0.2">
      <c r="B78" s="80">
        <v>4</v>
      </c>
      <c r="C78" s="115" t="s">
        <v>44</v>
      </c>
      <c r="D78" s="130" t="s">
        <v>16</v>
      </c>
      <c r="E78" s="125">
        <v>35</v>
      </c>
      <c r="F78" s="132"/>
      <c r="G78" s="125">
        <f t="shared" si="29"/>
        <v>35</v>
      </c>
      <c r="H78" s="158"/>
      <c r="I78" s="85"/>
      <c r="J78" s="85"/>
      <c r="K78" s="87"/>
      <c r="L78" s="227"/>
      <c r="M78" s="119">
        <v>0</v>
      </c>
    </row>
    <row r="79" spans="2:15" ht="20.100000000000001" customHeight="1" x14ac:dyDescent="0.2">
      <c r="B79" s="80">
        <v>5</v>
      </c>
      <c r="C79" s="115" t="s">
        <v>45</v>
      </c>
      <c r="D79" s="130" t="s">
        <v>16</v>
      </c>
      <c r="E79" s="125">
        <v>30</v>
      </c>
      <c r="F79" s="132"/>
      <c r="G79" s="125">
        <f t="shared" si="29"/>
        <v>30</v>
      </c>
      <c r="H79" s="158"/>
      <c r="I79" s="85"/>
      <c r="J79" s="85"/>
      <c r="K79" s="87"/>
      <c r="L79" s="227"/>
      <c r="M79" s="119">
        <v>0</v>
      </c>
    </row>
    <row r="80" spans="2:15" ht="20.100000000000001" customHeight="1" x14ac:dyDescent="0.2">
      <c r="B80" s="80">
        <v>6</v>
      </c>
      <c r="C80" s="115" t="s">
        <v>46</v>
      </c>
      <c r="D80" s="130" t="s">
        <v>16</v>
      </c>
      <c r="E80" s="125">
        <v>30</v>
      </c>
      <c r="F80" s="132"/>
      <c r="G80" s="125">
        <f t="shared" si="29"/>
        <v>30</v>
      </c>
      <c r="H80" s="158"/>
      <c r="I80" s="85"/>
      <c r="J80" s="85"/>
      <c r="K80" s="87"/>
      <c r="L80" s="227"/>
      <c r="M80" s="119">
        <v>0</v>
      </c>
      <c r="O80" s="21">
        <f>SUM(E75:E83)</f>
        <v>387</v>
      </c>
    </row>
    <row r="81" spans="2:15" ht="20.100000000000001" customHeight="1" x14ac:dyDescent="0.2">
      <c r="B81" s="80">
        <v>7</v>
      </c>
      <c r="C81" s="115" t="s">
        <v>47</v>
      </c>
      <c r="D81" s="130" t="s">
        <v>16</v>
      </c>
      <c r="E81" s="125">
        <v>15</v>
      </c>
      <c r="F81" s="132"/>
      <c r="G81" s="125">
        <f t="shared" si="29"/>
        <v>15</v>
      </c>
      <c r="H81" s="158"/>
      <c r="I81" s="85"/>
      <c r="J81" s="85"/>
      <c r="K81" s="87"/>
      <c r="L81" s="227"/>
      <c r="M81" s="119">
        <v>0</v>
      </c>
    </row>
    <row r="82" spans="2:15" ht="20.100000000000001" customHeight="1" x14ac:dyDescent="0.2">
      <c r="B82" s="80">
        <v>8</v>
      </c>
      <c r="C82" s="115" t="s">
        <v>48</v>
      </c>
      <c r="D82" s="130" t="s">
        <v>16</v>
      </c>
      <c r="E82" s="125">
        <v>30</v>
      </c>
      <c r="F82" s="132"/>
      <c r="G82" s="125">
        <f t="shared" si="29"/>
        <v>30</v>
      </c>
      <c r="H82" s="158"/>
      <c r="I82" s="85"/>
      <c r="J82" s="85"/>
      <c r="K82" s="87"/>
      <c r="L82" s="227"/>
      <c r="M82" s="119">
        <v>0</v>
      </c>
    </row>
    <row r="83" spans="2:15" ht="20.100000000000001" customHeight="1" thickBot="1" x14ac:dyDescent="0.25">
      <c r="B83" s="88">
        <v>9</v>
      </c>
      <c r="C83" s="120" t="s">
        <v>103</v>
      </c>
      <c r="D83" s="161" t="s">
        <v>16</v>
      </c>
      <c r="E83" s="124">
        <v>7</v>
      </c>
      <c r="F83" s="136"/>
      <c r="G83" s="125">
        <f t="shared" si="29"/>
        <v>7</v>
      </c>
      <c r="H83" s="159"/>
      <c r="I83" s="85"/>
      <c r="J83" s="85"/>
      <c r="K83" s="87"/>
      <c r="L83" s="227"/>
      <c r="M83" s="119">
        <v>0</v>
      </c>
    </row>
    <row r="84" spans="2:15" ht="20.100000000000001" customHeight="1" thickBot="1" x14ac:dyDescent="0.25">
      <c r="B84" s="91" t="s">
        <v>87</v>
      </c>
      <c r="C84" s="142"/>
      <c r="D84" s="143"/>
      <c r="E84" s="143"/>
      <c r="F84" s="144"/>
      <c r="G84" s="143"/>
      <c r="H84" s="144"/>
      <c r="I84" s="146"/>
      <c r="J84" s="146"/>
      <c r="K84" s="147"/>
      <c r="L84" s="231"/>
      <c r="M84" s="63">
        <v>0</v>
      </c>
    </row>
    <row r="85" spans="2:15" ht="20.100000000000001" customHeight="1" x14ac:dyDescent="0.2">
      <c r="B85" s="160" t="s">
        <v>53</v>
      </c>
      <c r="C85" s="113" t="s">
        <v>50</v>
      </c>
      <c r="D85" s="114" t="s">
        <v>2</v>
      </c>
      <c r="E85" s="67" t="s">
        <v>92</v>
      </c>
      <c r="F85" s="68" t="s">
        <v>3</v>
      </c>
      <c r="G85" s="67" t="s">
        <v>93</v>
      </c>
      <c r="H85" s="68" t="s">
        <v>4</v>
      </c>
      <c r="I85" s="69" t="s">
        <v>90</v>
      </c>
      <c r="J85" s="70" t="s">
        <v>91</v>
      </c>
      <c r="K85" s="71" t="s">
        <v>5</v>
      </c>
      <c r="L85" s="225"/>
      <c r="M85" s="63">
        <v>0</v>
      </c>
    </row>
    <row r="86" spans="2:15" ht="20.100000000000001" customHeight="1" x14ac:dyDescent="0.2">
      <c r="B86" s="80" t="s">
        <v>11</v>
      </c>
      <c r="C86" s="115" t="s">
        <v>36</v>
      </c>
      <c r="D86" s="130" t="s">
        <v>16</v>
      </c>
      <c r="E86" s="148">
        <v>185</v>
      </c>
      <c r="F86" s="158"/>
      <c r="G86" s="148">
        <f>E86</f>
        <v>185</v>
      </c>
      <c r="H86" s="158"/>
      <c r="I86" s="85"/>
      <c r="J86" s="85"/>
      <c r="K86" s="87"/>
      <c r="L86" s="227"/>
      <c r="M86" s="119">
        <v>0</v>
      </c>
    </row>
    <row r="87" spans="2:15" ht="20.100000000000001" customHeight="1" x14ac:dyDescent="0.2">
      <c r="B87" s="80" t="s">
        <v>13</v>
      </c>
      <c r="C87" s="115" t="s">
        <v>37</v>
      </c>
      <c r="D87" s="130" t="s">
        <v>16</v>
      </c>
      <c r="E87" s="125">
        <v>20</v>
      </c>
      <c r="F87" s="158"/>
      <c r="G87" s="148">
        <f t="shared" ref="G87:G88" si="30">E87</f>
        <v>20</v>
      </c>
      <c r="H87" s="158"/>
      <c r="I87" s="85"/>
      <c r="J87" s="85"/>
      <c r="K87" s="87"/>
      <c r="L87" s="227"/>
      <c r="M87" s="119">
        <v>0</v>
      </c>
    </row>
    <row r="88" spans="2:15" ht="20.100000000000001" customHeight="1" thickBot="1" x14ac:dyDescent="0.25">
      <c r="B88" s="88" t="s">
        <v>17</v>
      </c>
      <c r="C88" s="120" t="s">
        <v>38</v>
      </c>
      <c r="D88" s="161" t="s">
        <v>16</v>
      </c>
      <c r="E88" s="124">
        <v>22</v>
      </c>
      <c r="F88" s="159"/>
      <c r="G88" s="148">
        <f t="shared" si="30"/>
        <v>22</v>
      </c>
      <c r="H88" s="159"/>
      <c r="I88" s="85"/>
      <c r="J88" s="85"/>
      <c r="K88" s="87"/>
      <c r="L88" s="227"/>
      <c r="M88" s="119">
        <v>0</v>
      </c>
      <c r="O88" s="216">
        <f>SUM(E86:E88)</f>
        <v>227</v>
      </c>
    </row>
    <row r="89" spans="2:15" ht="20.100000000000001" customHeight="1" thickBot="1" x14ac:dyDescent="0.25">
      <c r="B89" s="91" t="s">
        <v>87</v>
      </c>
      <c r="C89" s="142"/>
      <c r="D89" s="143"/>
      <c r="E89" s="143"/>
      <c r="F89" s="144"/>
      <c r="G89" s="143"/>
      <c r="H89" s="144"/>
      <c r="I89" s="146"/>
      <c r="J89" s="146"/>
      <c r="K89" s="147"/>
      <c r="L89" s="231"/>
      <c r="M89" s="63">
        <v>0</v>
      </c>
    </row>
    <row r="90" spans="2:15" ht="20.100000000000001" customHeight="1" x14ac:dyDescent="0.2">
      <c r="B90" s="160" t="s">
        <v>57</v>
      </c>
      <c r="C90" s="113" t="s">
        <v>52</v>
      </c>
      <c r="D90" s="114" t="s">
        <v>2</v>
      </c>
      <c r="E90" s="67" t="s">
        <v>92</v>
      </c>
      <c r="F90" s="68" t="s">
        <v>3</v>
      </c>
      <c r="G90" s="67" t="s">
        <v>93</v>
      </c>
      <c r="H90" s="68" t="s">
        <v>4</v>
      </c>
      <c r="I90" s="69" t="s">
        <v>90</v>
      </c>
      <c r="J90" s="70" t="s">
        <v>91</v>
      </c>
      <c r="K90" s="71" t="s">
        <v>5</v>
      </c>
      <c r="L90" s="225"/>
      <c r="M90" s="63">
        <v>0</v>
      </c>
    </row>
    <row r="91" spans="2:15" ht="33" customHeight="1" thickBot="1" x14ac:dyDescent="0.25">
      <c r="B91" s="88">
        <v>1</v>
      </c>
      <c r="C91" s="122" t="s">
        <v>199</v>
      </c>
      <c r="D91" s="161" t="s">
        <v>16</v>
      </c>
      <c r="E91" s="124">
        <v>180</v>
      </c>
      <c r="F91" s="162"/>
      <c r="G91" s="125">
        <f>E91</f>
        <v>180</v>
      </c>
      <c r="H91" s="162"/>
      <c r="I91" s="85"/>
      <c r="J91" s="85"/>
      <c r="K91" s="87"/>
      <c r="L91" s="227"/>
      <c r="M91" s="119">
        <v>0</v>
      </c>
    </row>
    <row r="92" spans="2:15" s="201" customFormat="1" ht="20.100000000000001" customHeight="1" thickBot="1" x14ac:dyDescent="0.25">
      <c r="B92" s="91" t="s">
        <v>87</v>
      </c>
      <c r="C92" s="142"/>
      <c r="D92" s="143"/>
      <c r="E92" s="143"/>
      <c r="F92" s="144"/>
      <c r="G92" s="143"/>
      <c r="H92" s="144"/>
      <c r="I92" s="146"/>
      <c r="J92" s="146"/>
      <c r="K92" s="147"/>
      <c r="L92" s="232"/>
      <c r="M92" s="187"/>
    </row>
    <row r="93" spans="2:15" s="203" customFormat="1" ht="20.100000000000001" customHeight="1" x14ac:dyDescent="0.2">
      <c r="B93" s="157" t="s">
        <v>59</v>
      </c>
      <c r="C93" s="65" t="s">
        <v>54</v>
      </c>
      <c r="D93" s="66" t="s">
        <v>2</v>
      </c>
      <c r="E93" s="67" t="s">
        <v>92</v>
      </c>
      <c r="F93" s="68" t="s">
        <v>3</v>
      </c>
      <c r="G93" s="67" t="s">
        <v>93</v>
      </c>
      <c r="H93" s="68" t="s">
        <v>4</v>
      </c>
      <c r="I93" s="69" t="s">
        <v>90</v>
      </c>
      <c r="J93" s="70" t="s">
        <v>91</v>
      </c>
      <c r="K93" s="71" t="s">
        <v>5</v>
      </c>
      <c r="L93" s="230"/>
      <c r="M93" s="202"/>
    </row>
    <row r="94" spans="2:15" ht="20.100000000000001" customHeight="1" x14ac:dyDescent="0.2">
      <c r="B94" s="80">
        <v>1</v>
      </c>
      <c r="C94" s="176" t="s">
        <v>141</v>
      </c>
      <c r="D94" s="130" t="s">
        <v>12</v>
      </c>
      <c r="E94" s="125">
        <v>0</v>
      </c>
      <c r="F94" s="59">
        <v>0</v>
      </c>
      <c r="G94" s="125">
        <f>E94</f>
        <v>0</v>
      </c>
      <c r="H94" s="59">
        <v>0</v>
      </c>
      <c r="I94" s="85">
        <f t="shared" ref="I94:I101" si="31">ROUND(SUM(E94*F94),2)</f>
        <v>0</v>
      </c>
      <c r="J94" s="85">
        <f t="shared" ref="J94:J101" si="32">ROUND(SUM(G94*H94),2)</f>
        <v>0</v>
      </c>
      <c r="K94" s="87">
        <f t="shared" ref="K94:K101" si="33">SUM(I94+J94)</f>
        <v>0</v>
      </c>
      <c r="L94" s="227"/>
      <c r="M94" s="63"/>
    </row>
    <row r="95" spans="2:15" ht="20.100000000000001" customHeight="1" x14ac:dyDescent="0.2">
      <c r="B95" s="135">
        <v>2</v>
      </c>
      <c r="C95" s="115" t="s">
        <v>55</v>
      </c>
      <c r="D95" s="130" t="s">
        <v>12</v>
      </c>
      <c r="E95" s="148">
        <v>7000</v>
      </c>
      <c r="F95" s="132"/>
      <c r="G95" s="125">
        <f t="shared" ref="G95:G101" si="34">E95</f>
        <v>7000</v>
      </c>
      <c r="H95" s="132"/>
      <c r="I95" s="85"/>
      <c r="J95" s="85"/>
      <c r="K95" s="87"/>
      <c r="L95" s="227"/>
      <c r="M95" s="119">
        <v>0</v>
      </c>
    </row>
    <row r="96" spans="2:15" ht="28.9" customHeight="1" x14ac:dyDescent="0.2">
      <c r="B96" s="135" t="s">
        <v>145</v>
      </c>
      <c r="C96" s="176" t="s">
        <v>146</v>
      </c>
      <c r="D96" s="171" t="s">
        <v>73</v>
      </c>
      <c r="E96" s="148">
        <v>0</v>
      </c>
      <c r="F96" s="132">
        <v>0</v>
      </c>
      <c r="G96" s="125">
        <f t="shared" si="34"/>
        <v>0</v>
      </c>
      <c r="H96" s="132">
        <v>0</v>
      </c>
      <c r="I96" s="85">
        <f t="shared" ref="I96" si="35">ROUND(SUM(E96*F96),2)</f>
        <v>0</v>
      </c>
      <c r="J96" s="85">
        <f t="shared" ref="J96" si="36">ROUND(SUM(G96*H96),2)</f>
        <v>0</v>
      </c>
      <c r="K96" s="87">
        <f t="shared" ref="K96" si="37">SUM(I96+J96)</f>
        <v>0</v>
      </c>
      <c r="L96" s="227"/>
      <c r="M96" s="119">
        <v>0</v>
      </c>
    </row>
    <row r="97" spans="2:13" ht="28.9" customHeight="1" x14ac:dyDescent="0.2">
      <c r="B97" s="135" t="s">
        <v>147</v>
      </c>
      <c r="C97" s="196" t="s">
        <v>148</v>
      </c>
      <c r="D97" s="171" t="s">
        <v>73</v>
      </c>
      <c r="E97" s="148">
        <v>0</v>
      </c>
      <c r="F97" s="132">
        <v>0</v>
      </c>
      <c r="G97" s="125">
        <f t="shared" si="34"/>
        <v>0</v>
      </c>
      <c r="H97" s="132">
        <v>0</v>
      </c>
      <c r="I97" s="85">
        <f t="shared" ref="I97" si="38">ROUND(SUM(E97*F97),2)</f>
        <v>0</v>
      </c>
      <c r="J97" s="85">
        <f t="shared" ref="J97" si="39">ROUND(SUM(G97*H97),2)</f>
        <v>0</v>
      </c>
      <c r="K97" s="87">
        <f t="shared" ref="K97" si="40">SUM(I97+J97)</f>
        <v>0</v>
      </c>
      <c r="L97" s="227"/>
      <c r="M97" s="119">
        <v>0</v>
      </c>
    </row>
    <row r="98" spans="2:13" ht="20.100000000000001" customHeight="1" x14ac:dyDescent="0.2">
      <c r="B98" s="80">
        <v>3</v>
      </c>
      <c r="C98" s="115" t="s">
        <v>56</v>
      </c>
      <c r="D98" s="130" t="s">
        <v>12</v>
      </c>
      <c r="E98" s="148">
        <v>0</v>
      </c>
      <c r="F98" s="132">
        <v>0</v>
      </c>
      <c r="G98" s="125">
        <f t="shared" si="34"/>
        <v>0</v>
      </c>
      <c r="H98" s="132">
        <v>0</v>
      </c>
      <c r="I98" s="85">
        <f t="shared" si="31"/>
        <v>0</v>
      </c>
      <c r="J98" s="85">
        <f t="shared" si="32"/>
        <v>0</v>
      </c>
      <c r="K98" s="87">
        <f t="shared" si="33"/>
        <v>0</v>
      </c>
      <c r="L98" s="227"/>
      <c r="M98" s="119">
        <v>0</v>
      </c>
    </row>
    <row r="99" spans="2:13" ht="20.100000000000001" customHeight="1" x14ac:dyDescent="0.2">
      <c r="B99" s="80">
        <v>4</v>
      </c>
      <c r="C99" s="115" t="s">
        <v>159</v>
      </c>
      <c r="D99" s="130" t="s">
        <v>12</v>
      </c>
      <c r="E99" s="148">
        <v>500</v>
      </c>
      <c r="F99" s="132"/>
      <c r="G99" s="125">
        <f t="shared" si="34"/>
        <v>500</v>
      </c>
      <c r="H99" s="132"/>
      <c r="I99" s="85"/>
      <c r="J99" s="85"/>
      <c r="K99" s="87"/>
      <c r="L99" s="227"/>
      <c r="M99" s="119">
        <v>0</v>
      </c>
    </row>
    <row r="100" spans="2:13" ht="20.100000000000001" customHeight="1" x14ac:dyDescent="0.2">
      <c r="B100" s="80">
        <v>5</v>
      </c>
      <c r="C100" s="115" t="s">
        <v>158</v>
      </c>
      <c r="D100" s="130" t="s">
        <v>12</v>
      </c>
      <c r="E100" s="148">
        <v>12000</v>
      </c>
      <c r="F100" s="132"/>
      <c r="G100" s="125">
        <f t="shared" si="34"/>
        <v>12000</v>
      </c>
      <c r="H100" s="132"/>
      <c r="I100" s="85"/>
      <c r="J100" s="85"/>
      <c r="K100" s="87"/>
      <c r="L100" s="227"/>
      <c r="M100" s="119">
        <v>0</v>
      </c>
    </row>
    <row r="101" spans="2:13" ht="32.25" customHeight="1" thickBot="1" x14ac:dyDescent="0.25">
      <c r="B101" s="150">
        <v>6</v>
      </c>
      <c r="C101" s="181" t="s">
        <v>142</v>
      </c>
      <c r="D101" s="138" t="s">
        <v>16</v>
      </c>
      <c r="E101" s="151">
        <v>0</v>
      </c>
      <c r="F101" s="136">
        <v>0</v>
      </c>
      <c r="G101" s="125">
        <f t="shared" si="34"/>
        <v>0</v>
      </c>
      <c r="H101" s="136">
        <v>0</v>
      </c>
      <c r="I101" s="140">
        <f t="shared" si="31"/>
        <v>0</v>
      </c>
      <c r="J101" s="140">
        <f t="shared" si="32"/>
        <v>0</v>
      </c>
      <c r="K101" s="141">
        <f t="shared" si="33"/>
        <v>0</v>
      </c>
      <c r="L101" s="227"/>
      <c r="M101" s="119">
        <f t="shared" ref="M101" si="41">J101</f>
        <v>0</v>
      </c>
    </row>
    <row r="102" spans="2:13" ht="20.100000000000001" customHeight="1" thickBot="1" x14ac:dyDescent="0.25">
      <c r="B102" s="91" t="s">
        <v>87</v>
      </c>
      <c r="C102" s="142"/>
      <c r="D102" s="143"/>
      <c r="E102" s="143"/>
      <c r="F102" s="144"/>
      <c r="G102" s="143"/>
      <c r="H102" s="144"/>
      <c r="I102" s="146"/>
      <c r="J102" s="146"/>
      <c r="K102" s="147"/>
      <c r="L102" s="231"/>
      <c r="M102" s="63">
        <v>0</v>
      </c>
    </row>
    <row r="103" spans="2:13" ht="75" customHeight="1" x14ac:dyDescent="0.2">
      <c r="B103" s="160" t="s">
        <v>62</v>
      </c>
      <c r="C103" s="247" t="s">
        <v>131</v>
      </c>
      <c r="D103" s="114" t="s">
        <v>2</v>
      </c>
      <c r="E103" s="67" t="s">
        <v>92</v>
      </c>
      <c r="F103" s="68" t="s">
        <v>3</v>
      </c>
      <c r="G103" s="67" t="s">
        <v>93</v>
      </c>
      <c r="H103" s="68" t="s">
        <v>4</v>
      </c>
      <c r="I103" s="69" t="s">
        <v>90</v>
      </c>
      <c r="J103" s="70" t="s">
        <v>91</v>
      </c>
      <c r="K103" s="71" t="s">
        <v>5</v>
      </c>
      <c r="L103" s="225"/>
      <c r="M103" s="63"/>
    </row>
    <row r="104" spans="2:13" ht="20.100000000000001" customHeight="1" x14ac:dyDescent="0.2">
      <c r="B104" s="80"/>
      <c r="C104" s="163" t="s">
        <v>167</v>
      </c>
      <c r="D104" s="153"/>
      <c r="E104" s="153"/>
      <c r="F104" s="154"/>
      <c r="G104" s="153"/>
      <c r="H104" s="154"/>
      <c r="I104" s="164"/>
      <c r="J104" s="165"/>
      <c r="K104" s="166"/>
      <c r="L104" s="238"/>
      <c r="M104" s="63"/>
    </row>
    <row r="105" spans="2:13" ht="20.100000000000001" customHeight="1" x14ac:dyDescent="0.2">
      <c r="B105" s="80">
        <v>1</v>
      </c>
      <c r="C105" s="167" t="s">
        <v>177</v>
      </c>
      <c r="D105" s="168" t="s">
        <v>73</v>
      </c>
      <c r="E105" s="83">
        <v>6</v>
      </c>
      <c r="F105" s="117"/>
      <c r="G105" s="83">
        <f t="shared" ref="G105:G106" si="42">E105</f>
        <v>6</v>
      </c>
      <c r="H105" s="118"/>
      <c r="I105" s="85"/>
      <c r="J105" s="85"/>
      <c r="K105" s="87"/>
      <c r="L105" s="227"/>
      <c r="M105" s="119">
        <f t="shared" ref="M105" si="43">J105</f>
        <v>0</v>
      </c>
    </row>
    <row r="106" spans="2:13" ht="20.100000000000001" customHeight="1" x14ac:dyDescent="0.2">
      <c r="B106" s="80">
        <v>2</v>
      </c>
      <c r="C106" s="169" t="s">
        <v>166</v>
      </c>
      <c r="D106" s="168" t="s">
        <v>73</v>
      </c>
      <c r="E106" s="83">
        <v>1</v>
      </c>
      <c r="F106" s="117"/>
      <c r="G106" s="83">
        <f t="shared" si="42"/>
        <v>1</v>
      </c>
      <c r="H106" s="118"/>
      <c r="I106" s="85"/>
      <c r="J106" s="85"/>
      <c r="K106" s="87"/>
      <c r="L106" s="227"/>
      <c r="M106" s="119">
        <v>0</v>
      </c>
    </row>
    <row r="107" spans="2:13" ht="20.100000000000001" customHeight="1" x14ac:dyDescent="0.2">
      <c r="B107" s="80">
        <v>3</v>
      </c>
      <c r="C107" s="169" t="s">
        <v>178</v>
      </c>
      <c r="D107" s="168" t="s">
        <v>73</v>
      </c>
      <c r="E107" s="83">
        <v>0</v>
      </c>
      <c r="F107" s="117">
        <v>0</v>
      </c>
      <c r="G107" s="83">
        <v>0</v>
      </c>
      <c r="H107" s="118">
        <v>0</v>
      </c>
      <c r="I107" s="85">
        <v>0</v>
      </c>
      <c r="J107" s="85">
        <v>0</v>
      </c>
      <c r="K107" s="87">
        <v>0</v>
      </c>
      <c r="L107" s="227"/>
      <c r="M107" s="119"/>
    </row>
    <row r="108" spans="2:13" ht="20.100000000000001" customHeight="1" thickBot="1" x14ac:dyDescent="0.25">
      <c r="B108" s="80">
        <v>4</v>
      </c>
      <c r="C108" s="169" t="s">
        <v>179</v>
      </c>
      <c r="D108" s="168" t="s">
        <v>73</v>
      </c>
      <c r="E108" s="83">
        <v>0</v>
      </c>
      <c r="F108" s="117">
        <v>0</v>
      </c>
      <c r="G108" s="83">
        <v>0</v>
      </c>
      <c r="H108" s="118">
        <v>0</v>
      </c>
      <c r="I108" s="85">
        <v>0</v>
      </c>
      <c r="J108" s="85">
        <v>0</v>
      </c>
      <c r="K108" s="87">
        <v>0</v>
      </c>
      <c r="L108" s="227"/>
      <c r="M108" s="119">
        <v>0</v>
      </c>
    </row>
    <row r="109" spans="2:13" ht="20.100000000000001" customHeight="1" thickBot="1" x14ac:dyDescent="0.25">
      <c r="B109" s="91" t="s">
        <v>87</v>
      </c>
      <c r="C109" s="142"/>
      <c r="D109" s="143"/>
      <c r="E109" s="143"/>
      <c r="F109" s="144"/>
      <c r="G109" s="143"/>
      <c r="H109" s="144"/>
      <c r="I109" s="146"/>
      <c r="J109" s="146"/>
      <c r="K109" s="147"/>
      <c r="L109" s="231"/>
      <c r="M109" s="63">
        <v>0</v>
      </c>
    </row>
    <row r="110" spans="2:13" ht="20.100000000000001" customHeight="1" x14ac:dyDescent="0.2">
      <c r="B110" s="170" t="s">
        <v>66</v>
      </c>
      <c r="C110" s="251" t="s">
        <v>168</v>
      </c>
      <c r="D110" s="66" t="s">
        <v>2</v>
      </c>
      <c r="E110" s="67" t="s">
        <v>92</v>
      </c>
      <c r="F110" s="68" t="s">
        <v>3</v>
      </c>
      <c r="G110" s="67" t="s">
        <v>93</v>
      </c>
      <c r="H110" s="68" t="s">
        <v>4</v>
      </c>
      <c r="I110" s="69" t="s">
        <v>90</v>
      </c>
      <c r="J110" s="70" t="s">
        <v>91</v>
      </c>
      <c r="K110" s="71" t="s">
        <v>5</v>
      </c>
      <c r="L110" s="225"/>
      <c r="M110" s="63">
        <v>0</v>
      </c>
    </row>
    <row r="111" spans="2:13" ht="27" customHeight="1" x14ac:dyDescent="0.2">
      <c r="B111" s="135">
        <v>1</v>
      </c>
      <c r="C111" s="176" t="s">
        <v>180</v>
      </c>
      <c r="D111" s="130" t="s">
        <v>16</v>
      </c>
      <c r="E111" s="125">
        <v>0</v>
      </c>
      <c r="F111" s="158">
        <v>0</v>
      </c>
      <c r="G111" s="125">
        <f>E111</f>
        <v>0</v>
      </c>
      <c r="H111" s="158">
        <v>0</v>
      </c>
      <c r="I111" s="85">
        <v>0</v>
      </c>
      <c r="J111" s="85">
        <v>0</v>
      </c>
      <c r="K111" s="87">
        <v>0</v>
      </c>
      <c r="L111" s="227"/>
      <c r="M111" s="119">
        <v>0</v>
      </c>
    </row>
    <row r="112" spans="2:13" ht="29.45" customHeight="1" x14ac:dyDescent="0.2">
      <c r="B112" s="135">
        <v>2</v>
      </c>
      <c r="C112" s="176" t="str">
        <f>'[1]Rates Contr'!$B$174</f>
        <v xml:space="preserve"> 80A Three phase (50kVA)</v>
      </c>
      <c r="D112" s="171" t="s">
        <v>16</v>
      </c>
      <c r="E112" s="125">
        <v>1</v>
      </c>
      <c r="F112" s="158"/>
      <c r="G112" s="125">
        <f t="shared" ref="G112:G113" si="44">E112</f>
        <v>1</v>
      </c>
      <c r="H112" s="158"/>
      <c r="I112" s="85"/>
      <c r="J112" s="85"/>
      <c r="K112" s="87"/>
      <c r="L112" s="227"/>
      <c r="M112" s="119">
        <v>0</v>
      </c>
    </row>
    <row r="113" spans="2:13" ht="33" customHeight="1" thickBot="1" x14ac:dyDescent="0.25">
      <c r="B113" s="135">
        <v>3</v>
      </c>
      <c r="C113" s="176" t="str">
        <f>'[1]Rates Contr'!$B$175</f>
        <v>160A three phase 100kvA</v>
      </c>
      <c r="D113" s="130" t="s">
        <v>16</v>
      </c>
      <c r="E113" s="125">
        <v>6</v>
      </c>
      <c r="F113" s="158"/>
      <c r="G113" s="125">
        <f t="shared" si="44"/>
        <v>6</v>
      </c>
      <c r="H113" s="158"/>
      <c r="I113" s="85"/>
      <c r="J113" s="85"/>
      <c r="K113" s="87"/>
      <c r="L113" s="227"/>
      <c r="M113" s="119">
        <v>0</v>
      </c>
    </row>
    <row r="114" spans="2:13" s="201" customFormat="1" ht="20.100000000000001" customHeight="1" thickBot="1" x14ac:dyDescent="0.25">
      <c r="B114" s="91" t="s">
        <v>87</v>
      </c>
      <c r="C114" s="142"/>
      <c r="D114" s="143"/>
      <c r="E114" s="143"/>
      <c r="F114" s="94"/>
      <c r="G114" s="143"/>
      <c r="H114" s="94"/>
      <c r="I114" s="96"/>
      <c r="J114" s="96"/>
      <c r="K114" s="97"/>
      <c r="L114" s="237"/>
      <c r="M114" s="187">
        <v>0</v>
      </c>
    </row>
    <row r="115" spans="2:13" s="203" customFormat="1" ht="20.100000000000001" customHeight="1" x14ac:dyDescent="0.2">
      <c r="B115" s="157" t="s">
        <v>69</v>
      </c>
      <c r="C115" s="65" t="s">
        <v>60</v>
      </c>
      <c r="D115" s="66" t="s">
        <v>2</v>
      </c>
      <c r="E115" s="67" t="s">
        <v>92</v>
      </c>
      <c r="F115" s="68" t="s">
        <v>3</v>
      </c>
      <c r="G115" s="67" t="s">
        <v>93</v>
      </c>
      <c r="H115" s="68" t="s">
        <v>4</v>
      </c>
      <c r="I115" s="69" t="s">
        <v>90</v>
      </c>
      <c r="J115" s="70" t="s">
        <v>91</v>
      </c>
      <c r="K115" s="71" t="s">
        <v>5</v>
      </c>
      <c r="L115" s="230"/>
      <c r="M115" s="202">
        <v>0</v>
      </c>
    </row>
    <row r="116" spans="2:13" ht="40.9" customHeight="1" x14ac:dyDescent="0.2">
      <c r="B116" s="80">
        <v>1</v>
      </c>
      <c r="C116" s="115" t="s">
        <v>143</v>
      </c>
      <c r="D116" s="130" t="s">
        <v>16</v>
      </c>
      <c r="E116" s="148">
        <v>28</v>
      </c>
      <c r="F116" s="158"/>
      <c r="G116" s="148">
        <f>E116</f>
        <v>28</v>
      </c>
      <c r="H116" s="158"/>
      <c r="I116" s="85"/>
      <c r="J116" s="85"/>
      <c r="K116" s="87"/>
      <c r="L116" s="227"/>
      <c r="M116" s="119">
        <v>0</v>
      </c>
    </row>
    <row r="117" spans="2:13" ht="40.15" customHeight="1" x14ac:dyDescent="0.2">
      <c r="B117" s="80">
        <v>2</v>
      </c>
      <c r="C117" s="115" t="s">
        <v>144</v>
      </c>
      <c r="D117" s="130" t="s">
        <v>16</v>
      </c>
      <c r="E117" s="125">
        <v>7</v>
      </c>
      <c r="F117" s="158"/>
      <c r="G117" s="148">
        <f t="shared" ref="G117:G118" si="45">E117</f>
        <v>7</v>
      </c>
      <c r="H117" s="158"/>
      <c r="I117" s="85"/>
      <c r="J117" s="85"/>
      <c r="K117" s="87"/>
      <c r="L117" s="227"/>
      <c r="M117" s="119">
        <v>0</v>
      </c>
    </row>
    <row r="118" spans="2:13" ht="20.100000000000001" customHeight="1" thickBot="1" x14ac:dyDescent="0.25">
      <c r="B118" s="150">
        <v>3</v>
      </c>
      <c r="C118" s="137" t="s">
        <v>61</v>
      </c>
      <c r="D118" s="138" t="s">
        <v>16</v>
      </c>
      <c r="E118" s="151">
        <v>45</v>
      </c>
      <c r="F118" s="159"/>
      <c r="G118" s="148">
        <f t="shared" si="45"/>
        <v>45</v>
      </c>
      <c r="H118" s="159"/>
      <c r="I118" s="140"/>
      <c r="J118" s="140"/>
      <c r="K118" s="141"/>
      <c r="L118" s="227"/>
      <c r="M118" s="119">
        <v>0</v>
      </c>
    </row>
    <row r="119" spans="2:13" ht="20.100000000000001" customHeight="1" thickBot="1" x14ac:dyDescent="0.25">
      <c r="B119" s="91" t="s">
        <v>87</v>
      </c>
      <c r="C119" s="142"/>
      <c r="D119" s="143"/>
      <c r="E119" s="143"/>
      <c r="F119" s="94"/>
      <c r="G119" s="143"/>
      <c r="H119" s="94"/>
      <c r="I119" s="96"/>
      <c r="J119" s="96"/>
      <c r="K119" s="97"/>
      <c r="L119" s="227"/>
      <c r="M119" s="63">
        <v>0</v>
      </c>
    </row>
    <row r="120" spans="2:13" ht="20.100000000000001" customHeight="1" x14ac:dyDescent="0.2">
      <c r="B120" s="160" t="s">
        <v>74</v>
      </c>
      <c r="C120" s="113" t="s">
        <v>63</v>
      </c>
      <c r="D120" s="114" t="s">
        <v>2</v>
      </c>
      <c r="E120" s="67" t="s">
        <v>92</v>
      </c>
      <c r="F120" s="68" t="s">
        <v>3</v>
      </c>
      <c r="G120" s="67" t="s">
        <v>93</v>
      </c>
      <c r="H120" s="68" t="s">
        <v>4</v>
      </c>
      <c r="I120" s="69" t="s">
        <v>90</v>
      </c>
      <c r="J120" s="70" t="s">
        <v>91</v>
      </c>
      <c r="K120" s="71" t="s">
        <v>5</v>
      </c>
      <c r="L120" s="225"/>
      <c r="M120" s="63">
        <v>0</v>
      </c>
    </row>
    <row r="121" spans="2:13" ht="20.100000000000001" customHeight="1" x14ac:dyDescent="0.2">
      <c r="B121" s="80">
        <v>1</v>
      </c>
      <c r="C121" s="115" t="s">
        <v>64</v>
      </c>
      <c r="D121" s="130" t="s">
        <v>16</v>
      </c>
      <c r="E121" s="148">
        <v>95</v>
      </c>
      <c r="F121" s="158"/>
      <c r="G121" s="148">
        <f>E121</f>
        <v>95</v>
      </c>
      <c r="H121" s="158"/>
      <c r="I121" s="85"/>
      <c r="J121" s="85"/>
      <c r="K121" s="87"/>
      <c r="L121" s="227"/>
      <c r="M121" s="119">
        <v>0</v>
      </c>
    </row>
    <row r="122" spans="2:13" ht="20.100000000000001" customHeight="1" thickBot="1" x14ac:dyDescent="0.25">
      <c r="B122" s="88">
        <v>2</v>
      </c>
      <c r="C122" s="120" t="s">
        <v>65</v>
      </c>
      <c r="D122" s="161" t="s">
        <v>16</v>
      </c>
      <c r="E122" s="172">
        <v>500</v>
      </c>
      <c r="F122" s="159"/>
      <c r="G122" s="148">
        <f>E122</f>
        <v>500</v>
      </c>
      <c r="H122" s="159"/>
      <c r="I122" s="85"/>
      <c r="J122" s="85"/>
      <c r="K122" s="87"/>
      <c r="L122" s="227"/>
      <c r="M122" s="119">
        <v>0</v>
      </c>
    </row>
    <row r="123" spans="2:13" ht="20.100000000000001" customHeight="1" thickBot="1" x14ac:dyDescent="0.25">
      <c r="B123" s="91" t="s">
        <v>87</v>
      </c>
      <c r="C123" s="173"/>
      <c r="D123" s="93"/>
      <c r="E123" s="93"/>
      <c r="F123" s="94"/>
      <c r="G123" s="93"/>
      <c r="H123" s="94"/>
      <c r="I123" s="96"/>
      <c r="J123" s="96"/>
      <c r="K123" s="97"/>
      <c r="L123" s="227"/>
      <c r="M123" s="63">
        <v>0</v>
      </c>
    </row>
    <row r="124" spans="2:13" ht="20.100000000000001" customHeight="1" x14ac:dyDescent="0.2">
      <c r="B124" s="160" t="s">
        <v>88</v>
      </c>
      <c r="C124" s="113" t="s">
        <v>67</v>
      </c>
      <c r="D124" s="114" t="s">
        <v>2</v>
      </c>
      <c r="E124" s="67" t="s">
        <v>92</v>
      </c>
      <c r="F124" s="68" t="s">
        <v>3</v>
      </c>
      <c r="G124" s="67" t="s">
        <v>93</v>
      </c>
      <c r="H124" s="68" t="s">
        <v>4</v>
      </c>
      <c r="I124" s="69" t="s">
        <v>90</v>
      </c>
      <c r="J124" s="70" t="s">
        <v>91</v>
      </c>
      <c r="K124" s="71" t="s">
        <v>5</v>
      </c>
      <c r="L124" s="225"/>
      <c r="M124" s="63">
        <v>0</v>
      </c>
    </row>
    <row r="125" spans="2:13" ht="20.100000000000001" customHeight="1" thickBot="1" x14ac:dyDescent="0.25">
      <c r="B125" s="174">
        <v>1</v>
      </c>
      <c r="C125" s="120" t="s">
        <v>68</v>
      </c>
      <c r="D125" s="161" t="s">
        <v>16</v>
      </c>
      <c r="E125" s="124">
        <v>0</v>
      </c>
      <c r="F125" s="162">
        <v>0</v>
      </c>
      <c r="G125" s="124">
        <v>7</v>
      </c>
      <c r="H125" s="159"/>
      <c r="I125" s="85">
        <f>ROUND(SUM(E125*F125),2)</f>
        <v>0</v>
      </c>
      <c r="J125" s="85"/>
      <c r="K125" s="87"/>
      <c r="L125" s="227"/>
      <c r="M125" s="119">
        <v>0</v>
      </c>
    </row>
    <row r="126" spans="2:13" ht="20.100000000000001" customHeight="1" thickBot="1" x14ac:dyDescent="0.25">
      <c r="B126" s="175"/>
      <c r="C126" s="142"/>
      <c r="D126" s="143"/>
      <c r="E126" s="143"/>
      <c r="F126" s="144"/>
      <c r="G126" s="143"/>
      <c r="H126" s="144"/>
      <c r="I126" s="146">
        <f>SUM(I125)</f>
        <v>0</v>
      </c>
      <c r="J126" s="146"/>
      <c r="K126" s="147"/>
      <c r="L126" s="231"/>
      <c r="M126" s="63">
        <v>0</v>
      </c>
    </row>
    <row r="127" spans="2:13" ht="20.100000000000001" customHeight="1" x14ac:dyDescent="0.2">
      <c r="B127" s="160" t="s">
        <v>85</v>
      </c>
      <c r="C127" s="113" t="s">
        <v>70</v>
      </c>
      <c r="D127" s="114" t="s">
        <v>2</v>
      </c>
      <c r="E127" s="67" t="s">
        <v>92</v>
      </c>
      <c r="F127" s="68" t="s">
        <v>3</v>
      </c>
      <c r="G127" s="67" t="s">
        <v>93</v>
      </c>
      <c r="H127" s="68" t="s">
        <v>4</v>
      </c>
      <c r="I127" s="69" t="s">
        <v>90</v>
      </c>
      <c r="J127" s="70" t="s">
        <v>91</v>
      </c>
      <c r="K127" s="71" t="s">
        <v>5</v>
      </c>
      <c r="L127" s="225"/>
      <c r="M127" s="63">
        <v>0</v>
      </c>
    </row>
    <row r="128" spans="2:13" ht="20.100000000000001" customHeight="1" x14ac:dyDescent="0.2">
      <c r="B128" s="80">
        <v>1</v>
      </c>
      <c r="C128" s="115" t="s">
        <v>174</v>
      </c>
      <c r="D128" s="161" t="s">
        <v>73</v>
      </c>
      <c r="E128" s="125">
        <v>2</v>
      </c>
      <c r="F128" s="158"/>
      <c r="G128" s="125">
        <f>E128</f>
        <v>2</v>
      </c>
      <c r="H128" s="156"/>
      <c r="I128" s="85"/>
      <c r="J128" s="85"/>
      <c r="K128" s="87"/>
      <c r="L128" s="227"/>
      <c r="M128" s="119">
        <v>0</v>
      </c>
    </row>
    <row r="129" spans="2:13" ht="20.100000000000001" customHeight="1" x14ac:dyDescent="0.2">
      <c r="B129" s="80">
        <v>2</v>
      </c>
      <c r="C129" s="115" t="s">
        <v>71</v>
      </c>
      <c r="D129" s="161" t="s">
        <v>73</v>
      </c>
      <c r="E129" s="125">
        <v>7</v>
      </c>
      <c r="F129" s="158"/>
      <c r="G129" s="125">
        <f t="shared" ref="G129:G132" si="46">E129</f>
        <v>7</v>
      </c>
      <c r="H129" s="132"/>
      <c r="I129" s="85"/>
      <c r="J129" s="85"/>
      <c r="K129" s="87"/>
      <c r="L129" s="227"/>
      <c r="M129" s="119">
        <v>0</v>
      </c>
    </row>
    <row r="130" spans="2:13" ht="20.100000000000001" customHeight="1" x14ac:dyDescent="0.2">
      <c r="B130" s="80">
        <v>3</v>
      </c>
      <c r="C130" s="115" t="s">
        <v>72</v>
      </c>
      <c r="D130" s="161" t="s">
        <v>73</v>
      </c>
      <c r="E130" s="125">
        <v>0</v>
      </c>
      <c r="F130" s="158">
        <v>0</v>
      </c>
      <c r="G130" s="125">
        <f t="shared" si="46"/>
        <v>0</v>
      </c>
      <c r="H130" s="132">
        <v>0</v>
      </c>
      <c r="I130" s="85">
        <v>0</v>
      </c>
      <c r="J130" s="85">
        <v>0</v>
      </c>
      <c r="K130" s="87">
        <v>0</v>
      </c>
      <c r="L130" s="227"/>
      <c r="M130" s="119">
        <v>0</v>
      </c>
    </row>
    <row r="131" spans="2:13" s="204" customFormat="1" ht="20.100000000000001" customHeight="1" x14ac:dyDescent="0.2">
      <c r="B131" s="80">
        <v>4</v>
      </c>
      <c r="C131" s="115" t="s">
        <v>194</v>
      </c>
      <c r="D131" s="161" t="s">
        <v>12</v>
      </c>
      <c r="E131" s="125">
        <v>500</v>
      </c>
      <c r="F131" s="158">
        <v>0</v>
      </c>
      <c r="G131" s="125">
        <f>E131</f>
        <v>500</v>
      </c>
      <c r="H131" s="132"/>
      <c r="I131" s="85">
        <v>0</v>
      </c>
      <c r="J131" s="85"/>
      <c r="K131" s="87"/>
      <c r="L131" s="227"/>
      <c r="M131" s="119">
        <v>0</v>
      </c>
    </row>
    <row r="132" spans="2:13" ht="20.100000000000001" customHeight="1" x14ac:dyDescent="0.2">
      <c r="B132" s="80">
        <v>5</v>
      </c>
      <c r="C132" s="115" t="s">
        <v>130</v>
      </c>
      <c r="D132" s="161" t="s">
        <v>12</v>
      </c>
      <c r="E132" s="125">
        <v>0</v>
      </c>
      <c r="F132" s="158">
        <v>0</v>
      </c>
      <c r="G132" s="125">
        <f t="shared" si="46"/>
        <v>0</v>
      </c>
      <c r="H132" s="132">
        <v>0</v>
      </c>
      <c r="I132" s="85">
        <f t="shared" ref="I132:I134" si="47">ROUND(SUM(E132*F132),2)</f>
        <v>0</v>
      </c>
      <c r="J132" s="85">
        <f t="shared" ref="J132:J134" si="48">ROUND(SUM(G132*H132),2)</f>
        <v>0</v>
      </c>
      <c r="K132" s="87">
        <f t="shared" ref="K132:K134" si="49">SUM(I132+J132)</f>
        <v>0</v>
      </c>
      <c r="L132" s="227"/>
      <c r="M132" s="119">
        <v>0</v>
      </c>
    </row>
    <row r="133" spans="2:13" ht="20.100000000000001" customHeight="1" x14ac:dyDescent="0.2">
      <c r="B133" s="80">
        <v>6</v>
      </c>
      <c r="C133" s="115" t="s">
        <v>191</v>
      </c>
      <c r="D133" s="161" t="s">
        <v>73</v>
      </c>
      <c r="E133" s="125">
        <v>0</v>
      </c>
      <c r="F133" s="132">
        <v>0</v>
      </c>
      <c r="G133" s="125">
        <v>0</v>
      </c>
      <c r="H133" s="132">
        <v>0</v>
      </c>
      <c r="I133" s="85">
        <v>0</v>
      </c>
      <c r="J133" s="85">
        <v>0</v>
      </c>
      <c r="K133" s="87">
        <v>0</v>
      </c>
      <c r="L133" s="227"/>
      <c r="M133" s="119">
        <v>0</v>
      </c>
    </row>
    <row r="134" spans="2:13" ht="27" customHeight="1" thickBot="1" x14ac:dyDescent="0.25">
      <c r="B134" s="80">
        <v>7</v>
      </c>
      <c r="C134" s="176" t="s">
        <v>108</v>
      </c>
      <c r="D134" s="123" t="s">
        <v>106</v>
      </c>
      <c r="E134" s="125">
        <v>2</v>
      </c>
      <c r="F134" s="132">
        <v>35000</v>
      </c>
      <c r="G134" s="125">
        <v>2</v>
      </c>
      <c r="H134" s="158">
        <v>7500</v>
      </c>
      <c r="I134" s="85">
        <f t="shared" si="47"/>
        <v>70000</v>
      </c>
      <c r="J134" s="85">
        <f t="shared" si="48"/>
        <v>15000</v>
      </c>
      <c r="K134" s="87">
        <f t="shared" si="49"/>
        <v>85000</v>
      </c>
      <c r="L134" s="227"/>
      <c r="M134" s="119">
        <v>0</v>
      </c>
    </row>
    <row r="135" spans="2:13" ht="20.100000000000001" customHeight="1" thickBot="1" x14ac:dyDescent="0.25">
      <c r="B135" s="91" t="s">
        <v>87</v>
      </c>
      <c r="C135" s="177"/>
      <c r="D135" s="143"/>
      <c r="E135" s="143"/>
      <c r="F135" s="144"/>
      <c r="G135" s="143"/>
      <c r="H135" s="144"/>
      <c r="I135" s="146"/>
      <c r="J135" s="146"/>
      <c r="K135" s="147"/>
      <c r="L135" s="231"/>
      <c r="M135" s="63">
        <v>0</v>
      </c>
    </row>
    <row r="136" spans="2:13" ht="20.100000000000001" customHeight="1" x14ac:dyDescent="0.2">
      <c r="B136" s="157" t="s">
        <v>98</v>
      </c>
      <c r="C136" s="65" t="s">
        <v>75</v>
      </c>
      <c r="D136" s="66" t="s">
        <v>2</v>
      </c>
      <c r="E136" s="67" t="s">
        <v>92</v>
      </c>
      <c r="F136" s="68" t="s">
        <v>3</v>
      </c>
      <c r="G136" s="67" t="s">
        <v>93</v>
      </c>
      <c r="H136" s="68" t="s">
        <v>4</v>
      </c>
      <c r="I136" s="69" t="s">
        <v>90</v>
      </c>
      <c r="J136" s="70" t="s">
        <v>91</v>
      </c>
      <c r="K136" s="71" t="s">
        <v>5</v>
      </c>
      <c r="L136" s="225"/>
      <c r="M136" s="63">
        <v>0</v>
      </c>
    </row>
    <row r="137" spans="2:13" ht="27" customHeight="1" x14ac:dyDescent="0.2">
      <c r="B137" s="80">
        <v>1</v>
      </c>
      <c r="C137" s="115" t="s">
        <v>151</v>
      </c>
      <c r="D137" s="130" t="s">
        <v>73</v>
      </c>
      <c r="E137" s="125">
        <v>0</v>
      </c>
      <c r="F137" s="132">
        <v>0</v>
      </c>
      <c r="G137" s="125">
        <f>E137</f>
        <v>0</v>
      </c>
      <c r="H137" s="132">
        <v>0</v>
      </c>
      <c r="I137" s="85">
        <f t="shared" ref="I137" si="50">ROUND(SUM(E137*F137),2)</f>
        <v>0</v>
      </c>
      <c r="J137" s="85">
        <f t="shared" ref="J137" si="51">ROUND(SUM(G137*H137),2)</f>
        <v>0</v>
      </c>
      <c r="K137" s="87">
        <f t="shared" ref="K137" si="52">SUM(I137+J137)</f>
        <v>0</v>
      </c>
      <c r="L137" s="227"/>
      <c r="M137" s="119">
        <v>0</v>
      </c>
    </row>
    <row r="138" spans="2:13" ht="20.100000000000001" customHeight="1" x14ac:dyDescent="0.2">
      <c r="B138" s="80">
        <v>2</v>
      </c>
      <c r="C138" s="115" t="s">
        <v>76</v>
      </c>
      <c r="D138" s="130" t="s">
        <v>73</v>
      </c>
      <c r="E138" s="125">
        <v>415</v>
      </c>
      <c r="F138" s="132"/>
      <c r="G138" s="125">
        <f t="shared" ref="G138:G143" si="53">E138</f>
        <v>415</v>
      </c>
      <c r="H138" s="132"/>
      <c r="I138" s="85"/>
      <c r="J138" s="85"/>
      <c r="K138" s="87"/>
      <c r="L138" s="227"/>
      <c r="M138" s="119">
        <v>0</v>
      </c>
    </row>
    <row r="139" spans="2:13" ht="20.100000000000001" customHeight="1" x14ac:dyDescent="0.2">
      <c r="B139" s="80">
        <v>3</v>
      </c>
      <c r="C139" s="115" t="s">
        <v>181</v>
      </c>
      <c r="D139" s="130" t="s">
        <v>73</v>
      </c>
      <c r="E139" s="125">
        <v>415</v>
      </c>
      <c r="F139" s="178"/>
      <c r="G139" s="125">
        <f t="shared" si="53"/>
        <v>415</v>
      </c>
      <c r="H139" s="132"/>
      <c r="I139" s="85"/>
      <c r="J139" s="85"/>
      <c r="K139" s="87"/>
      <c r="L139" s="227"/>
      <c r="M139" s="119">
        <v>0</v>
      </c>
    </row>
    <row r="140" spans="2:13" ht="26.25" customHeight="1" x14ac:dyDescent="0.2">
      <c r="B140" s="80">
        <v>5</v>
      </c>
      <c r="C140" s="179" t="s">
        <v>182</v>
      </c>
      <c r="D140" s="130" t="s">
        <v>73</v>
      </c>
      <c r="E140" s="148">
        <v>415</v>
      </c>
      <c r="F140" s="59"/>
      <c r="G140" s="125">
        <f t="shared" si="53"/>
        <v>415</v>
      </c>
      <c r="H140" s="250"/>
      <c r="I140" s="85"/>
      <c r="J140" s="85"/>
      <c r="K140" s="87"/>
      <c r="L140" s="227"/>
      <c r="M140" s="119">
        <v>0</v>
      </c>
    </row>
    <row r="141" spans="2:13" ht="20.100000000000001" customHeight="1" x14ac:dyDescent="0.2">
      <c r="B141" s="80">
        <v>6</v>
      </c>
      <c r="C141" s="115" t="s">
        <v>77</v>
      </c>
      <c r="D141" s="130" t="s">
        <v>73</v>
      </c>
      <c r="E141" s="148">
        <v>415</v>
      </c>
      <c r="F141" s="132"/>
      <c r="G141" s="125">
        <f t="shared" si="53"/>
        <v>415</v>
      </c>
      <c r="H141" s="132"/>
      <c r="I141" s="85"/>
      <c r="J141" s="85"/>
      <c r="K141" s="87"/>
      <c r="L141" s="227"/>
      <c r="M141" s="119">
        <v>0</v>
      </c>
    </row>
    <row r="142" spans="2:13" ht="20.100000000000001" customHeight="1" x14ac:dyDescent="0.2">
      <c r="B142" s="80">
        <v>7</v>
      </c>
      <c r="C142" s="115" t="s">
        <v>78</v>
      </c>
      <c r="D142" s="130" t="s">
        <v>73</v>
      </c>
      <c r="E142" s="148" t="s">
        <v>198</v>
      </c>
      <c r="F142" s="132"/>
      <c r="G142" s="125" t="str">
        <f t="shared" si="53"/>
        <v>415</v>
      </c>
      <c r="H142" s="132"/>
      <c r="I142" s="85"/>
      <c r="J142" s="85"/>
      <c r="K142" s="87"/>
      <c r="L142" s="227"/>
      <c r="M142" s="119">
        <v>0</v>
      </c>
    </row>
    <row r="143" spans="2:13" ht="27" customHeight="1" thickBot="1" x14ac:dyDescent="0.25">
      <c r="B143" s="80">
        <v>10</v>
      </c>
      <c r="C143" s="198" t="s">
        <v>195</v>
      </c>
      <c r="D143" s="171" t="s">
        <v>73</v>
      </c>
      <c r="E143" s="180">
        <v>7</v>
      </c>
      <c r="F143" s="118"/>
      <c r="G143" s="125">
        <f t="shared" si="53"/>
        <v>7</v>
      </c>
      <c r="H143" s="158"/>
      <c r="I143" s="85"/>
      <c r="J143" s="85"/>
      <c r="K143" s="87"/>
      <c r="L143" s="227"/>
      <c r="M143" s="119">
        <v>0</v>
      </c>
    </row>
    <row r="144" spans="2:13" s="201" customFormat="1" ht="20.100000000000001" customHeight="1" thickBot="1" x14ac:dyDescent="0.25">
      <c r="B144" s="91" t="s">
        <v>87</v>
      </c>
      <c r="C144" s="142"/>
      <c r="D144" s="143"/>
      <c r="E144" s="143"/>
      <c r="F144" s="144"/>
      <c r="G144" s="143"/>
      <c r="H144" s="144"/>
      <c r="I144" s="96"/>
      <c r="J144" s="96"/>
      <c r="K144" s="97"/>
      <c r="L144" s="237"/>
      <c r="M144" s="187">
        <v>0</v>
      </c>
    </row>
    <row r="145" spans="2:13" s="203" customFormat="1" ht="20.100000000000001" customHeight="1" x14ac:dyDescent="0.2">
      <c r="B145" s="157" t="s">
        <v>99</v>
      </c>
      <c r="C145" s="65" t="s">
        <v>162</v>
      </c>
      <c r="D145" s="66" t="s">
        <v>2</v>
      </c>
      <c r="E145" s="67" t="s">
        <v>92</v>
      </c>
      <c r="F145" s="68" t="s">
        <v>3</v>
      </c>
      <c r="G145" s="67" t="s">
        <v>93</v>
      </c>
      <c r="H145" s="68" t="s">
        <v>4</v>
      </c>
      <c r="I145" s="69" t="s">
        <v>90</v>
      </c>
      <c r="J145" s="70" t="s">
        <v>91</v>
      </c>
      <c r="K145" s="71" t="s">
        <v>5</v>
      </c>
      <c r="L145" s="230"/>
      <c r="M145" s="202">
        <v>0</v>
      </c>
    </row>
    <row r="146" spans="2:13" s="22" customFormat="1" ht="20.100000000000001" customHeight="1" x14ac:dyDescent="0.2">
      <c r="B146" s="205" t="s">
        <v>152</v>
      </c>
      <c r="C146" s="206" t="s">
        <v>154</v>
      </c>
      <c r="D146" s="207" t="s">
        <v>16</v>
      </c>
      <c r="E146" s="208">
        <v>9</v>
      </c>
      <c r="F146" s="209"/>
      <c r="G146" s="208">
        <f>E146</f>
        <v>9</v>
      </c>
      <c r="H146" s="209"/>
      <c r="I146" s="210"/>
      <c r="J146" s="211"/>
      <c r="K146" s="212"/>
      <c r="L146" s="239"/>
      <c r="M146" s="63">
        <v>0</v>
      </c>
    </row>
    <row r="147" spans="2:13" s="22" customFormat="1" ht="20.100000000000001" customHeight="1" x14ac:dyDescent="0.2">
      <c r="B147" s="205" t="s">
        <v>153</v>
      </c>
      <c r="C147" s="206" t="s">
        <v>161</v>
      </c>
      <c r="D147" s="207" t="s">
        <v>16</v>
      </c>
      <c r="E147" s="208">
        <v>0</v>
      </c>
      <c r="F147" s="209">
        <v>0</v>
      </c>
      <c r="G147" s="208">
        <f>E147</f>
        <v>0</v>
      </c>
      <c r="H147" s="209">
        <v>0</v>
      </c>
      <c r="I147" s="210">
        <f>E147*F147</f>
        <v>0</v>
      </c>
      <c r="J147" s="211">
        <f>G147*H147</f>
        <v>0</v>
      </c>
      <c r="K147" s="212">
        <f>J147+I147</f>
        <v>0</v>
      </c>
      <c r="L147" s="239"/>
      <c r="M147" s="63">
        <v>0</v>
      </c>
    </row>
    <row r="148" spans="2:13" ht="20.100000000000001" customHeight="1" x14ac:dyDescent="0.2">
      <c r="B148" s="100" t="s">
        <v>160</v>
      </c>
      <c r="C148" s="182" t="s">
        <v>80</v>
      </c>
      <c r="D148" s="130" t="s">
        <v>16</v>
      </c>
      <c r="E148" s="125">
        <v>225</v>
      </c>
      <c r="F148" s="158"/>
      <c r="G148" s="125">
        <v>225</v>
      </c>
      <c r="H148" s="158"/>
      <c r="I148" s="85"/>
      <c r="J148" s="85"/>
      <c r="K148" s="87"/>
      <c r="L148" s="227"/>
      <c r="M148" s="119">
        <v>0</v>
      </c>
    </row>
    <row r="149" spans="2:13" ht="20.100000000000001" customHeight="1" x14ac:dyDescent="0.2">
      <c r="B149" s="100" t="s">
        <v>102</v>
      </c>
      <c r="C149" s="182" t="s">
        <v>81</v>
      </c>
      <c r="D149" s="130" t="s">
        <v>16</v>
      </c>
      <c r="E149" s="125">
        <v>0</v>
      </c>
      <c r="F149" s="158">
        <v>0</v>
      </c>
      <c r="G149" s="125">
        <v>0</v>
      </c>
      <c r="H149" s="158">
        <v>0</v>
      </c>
      <c r="I149" s="85">
        <f t="shared" ref="I149" si="54">ROUND(SUM(E149*F149),2)</f>
        <v>0</v>
      </c>
      <c r="J149" s="85">
        <f t="shared" ref="J149" si="55">ROUND(SUM(G149*H149),2)</f>
        <v>0</v>
      </c>
      <c r="K149" s="87">
        <f t="shared" ref="K149" si="56">SUM(I149+J149)</f>
        <v>0</v>
      </c>
      <c r="L149" s="227"/>
      <c r="M149" s="119">
        <v>0</v>
      </c>
    </row>
    <row r="150" spans="2:13" ht="20.100000000000001" customHeight="1" thickBot="1" x14ac:dyDescent="0.25">
      <c r="B150" s="183">
        <v>3</v>
      </c>
      <c r="C150" s="184" t="s">
        <v>84</v>
      </c>
      <c r="D150" s="130" t="s">
        <v>16</v>
      </c>
      <c r="E150" s="125">
        <v>225</v>
      </c>
      <c r="F150" s="158"/>
      <c r="G150" s="125">
        <f t="shared" ref="G150" si="57">E150</f>
        <v>225</v>
      </c>
      <c r="H150" s="158"/>
      <c r="I150" s="85"/>
      <c r="J150" s="85"/>
      <c r="K150" s="87"/>
      <c r="L150" s="227"/>
      <c r="M150" s="119">
        <v>0</v>
      </c>
    </row>
    <row r="151" spans="2:13" ht="20.100000000000001" customHeight="1" thickBot="1" x14ac:dyDescent="0.25">
      <c r="B151" s="91" t="s">
        <v>87</v>
      </c>
      <c r="C151" s="142"/>
      <c r="D151" s="143"/>
      <c r="E151" s="143"/>
      <c r="F151" s="144"/>
      <c r="G151" s="143"/>
      <c r="H151" s="144"/>
      <c r="I151" s="96"/>
      <c r="J151" s="96"/>
      <c r="K151" s="147"/>
      <c r="L151" s="231"/>
      <c r="M151" s="63">
        <v>0</v>
      </c>
    </row>
    <row r="152" spans="2:13" ht="20.100000000000001" customHeight="1" x14ac:dyDescent="0.2">
      <c r="B152" s="155" t="s">
        <v>110</v>
      </c>
      <c r="C152" s="113" t="s">
        <v>119</v>
      </c>
      <c r="D152" s="114" t="s">
        <v>2</v>
      </c>
      <c r="E152" s="67" t="s">
        <v>92</v>
      </c>
      <c r="F152" s="68" t="s">
        <v>3</v>
      </c>
      <c r="G152" s="67" t="s">
        <v>93</v>
      </c>
      <c r="H152" s="68" t="s">
        <v>4</v>
      </c>
      <c r="I152" s="69" t="s">
        <v>90</v>
      </c>
      <c r="J152" s="70" t="s">
        <v>91</v>
      </c>
      <c r="K152" s="71" t="s">
        <v>5</v>
      </c>
      <c r="L152" s="225"/>
      <c r="M152" s="63">
        <v>0</v>
      </c>
    </row>
    <row r="153" spans="2:13" ht="20.100000000000001" customHeight="1" x14ac:dyDescent="0.2">
      <c r="B153" s="185">
        <v>1</v>
      </c>
      <c r="C153" s="186" t="s">
        <v>189</v>
      </c>
      <c r="D153" s="130" t="s">
        <v>12</v>
      </c>
      <c r="E153" s="125">
        <v>21000</v>
      </c>
      <c r="F153" s="158"/>
      <c r="G153" s="125">
        <f>E153</f>
        <v>21000</v>
      </c>
      <c r="H153" s="158"/>
      <c r="I153" s="85"/>
      <c r="J153" s="85"/>
      <c r="K153" s="87"/>
      <c r="L153" s="227"/>
      <c r="M153" s="119">
        <v>0</v>
      </c>
    </row>
    <row r="154" spans="2:13" ht="20.100000000000001" customHeight="1" thickBot="1" x14ac:dyDescent="0.25">
      <c r="B154" s="88">
        <v>2</v>
      </c>
      <c r="C154" s="186" t="s">
        <v>192</v>
      </c>
      <c r="D154" s="161" t="s">
        <v>12</v>
      </c>
      <c r="E154" s="172">
        <v>0</v>
      </c>
      <c r="F154" s="159">
        <v>0</v>
      </c>
      <c r="G154" s="148">
        <f>E154</f>
        <v>0</v>
      </c>
      <c r="H154" s="159">
        <v>0</v>
      </c>
      <c r="I154" s="85">
        <f t="shared" ref="I154" si="58">ROUND(SUM(E154*F154),2)</f>
        <v>0</v>
      </c>
      <c r="J154" s="85">
        <f t="shared" ref="J154" si="59">ROUND(SUM(G154*H154),2)</f>
        <v>0</v>
      </c>
      <c r="K154" s="87">
        <f t="shared" ref="K154" si="60">SUM(I154+J154)</f>
        <v>0</v>
      </c>
      <c r="L154" s="227"/>
      <c r="M154" s="119">
        <f>J154</f>
        <v>0</v>
      </c>
    </row>
    <row r="155" spans="2:13" ht="20.100000000000001" customHeight="1" thickBot="1" x14ac:dyDescent="0.25">
      <c r="B155" s="91" t="s">
        <v>87</v>
      </c>
      <c r="C155" s="92"/>
      <c r="D155" s="93"/>
      <c r="E155" s="93"/>
      <c r="F155" s="94"/>
      <c r="G155" s="93"/>
      <c r="H155" s="94"/>
      <c r="I155" s="96"/>
      <c r="J155" s="96"/>
      <c r="K155" s="97"/>
      <c r="L155" s="227"/>
      <c r="M155" s="187"/>
    </row>
    <row r="156" spans="2:13" ht="20.100000000000001" customHeight="1" x14ac:dyDescent="0.2">
      <c r="B156" s="155" t="s">
        <v>122</v>
      </c>
      <c r="C156" s="113" t="s">
        <v>123</v>
      </c>
      <c r="D156" s="114" t="s">
        <v>2</v>
      </c>
      <c r="E156" s="67" t="s">
        <v>92</v>
      </c>
      <c r="F156" s="68" t="s">
        <v>3</v>
      </c>
      <c r="G156" s="67" t="s">
        <v>93</v>
      </c>
      <c r="H156" s="68" t="s">
        <v>4</v>
      </c>
      <c r="I156" s="69" t="s">
        <v>90</v>
      </c>
      <c r="J156" s="70" t="s">
        <v>91</v>
      </c>
      <c r="K156" s="71" t="s">
        <v>5</v>
      </c>
      <c r="L156" s="246"/>
      <c r="M156" s="63"/>
    </row>
    <row r="157" spans="2:13" ht="20.100000000000001" customHeight="1" x14ac:dyDescent="0.2">
      <c r="B157" s="185">
        <v>1</v>
      </c>
      <c r="C157" s="186" t="s">
        <v>149</v>
      </c>
      <c r="D157" s="130" t="s">
        <v>124</v>
      </c>
      <c r="E157" s="125">
        <v>0</v>
      </c>
      <c r="F157" s="158">
        <v>0</v>
      </c>
      <c r="G157" s="125">
        <f>E157</f>
        <v>0</v>
      </c>
      <c r="H157" s="158">
        <v>0</v>
      </c>
      <c r="I157" s="85">
        <f t="shared" ref="I157:I158" si="61">ROUND(SUM(E157*F157),2)</f>
        <v>0</v>
      </c>
      <c r="J157" s="85">
        <f t="shared" ref="J157:J158" si="62">ROUND(SUM(G157*H157),2)</f>
        <v>0</v>
      </c>
      <c r="K157" s="87">
        <f t="shared" ref="K157:K158" si="63">SUM(I157+J157)</f>
        <v>0</v>
      </c>
      <c r="L157" s="227"/>
      <c r="M157" s="119">
        <f>J157</f>
        <v>0</v>
      </c>
    </row>
    <row r="158" spans="2:13" ht="20.100000000000001" customHeight="1" x14ac:dyDescent="0.2">
      <c r="B158" s="185">
        <v>2</v>
      </c>
      <c r="C158" s="186" t="s">
        <v>125</v>
      </c>
      <c r="D158" s="130" t="s">
        <v>12</v>
      </c>
      <c r="E158" s="125">
        <v>0</v>
      </c>
      <c r="F158" s="158">
        <v>0</v>
      </c>
      <c r="G158" s="125">
        <f>E158</f>
        <v>0</v>
      </c>
      <c r="H158" s="158">
        <f t="shared" ref="H158:H160" si="64">F158*15%</f>
        <v>0</v>
      </c>
      <c r="I158" s="85">
        <f t="shared" si="61"/>
        <v>0</v>
      </c>
      <c r="J158" s="85">
        <f t="shared" si="62"/>
        <v>0</v>
      </c>
      <c r="K158" s="87">
        <f t="shared" si="63"/>
        <v>0</v>
      </c>
      <c r="L158" s="227"/>
      <c r="M158" s="119">
        <f>J158</f>
        <v>0</v>
      </c>
    </row>
    <row r="159" spans="2:13" ht="20.100000000000001" customHeight="1" x14ac:dyDescent="0.2">
      <c r="B159" s="185">
        <v>3</v>
      </c>
      <c r="C159" s="186" t="s">
        <v>126</v>
      </c>
      <c r="D159" s="130" t="s">
        <v>124</v>
      </c>
      <c r="E159" s="125">
        <v>0</v>
      </c>
      <c r="F159" s="158">
        <v>0</v>
      </c>
      <c r="G159" s="125">
        <f>E159</f>
        <v>0</v>
      </c>
      <c r="H159" s="158">
        <v>0</v>
      </c>
      <c r="I159" s="85">
        <f t="shared" ref="I159:I160" si="65">ROUND(SUM(E159*F159),2)</f>
        <v>0</v>
      </c>
      <c r="J159" s="85">
        <f t="shared" ref="J159:J160" si="66">ROUND(SUM(G159*H159),2)</f>
        <v>0</v>
      </c>
      <c r="K159" s="87">
        <f t="shared" ref="K159:K160" si="67">SUM(I159+J159)</f>
        <v>0</v>
      </c>
      <c r="L159" s="227"/>
      <c r="M159" s="119">
        <f>J159</f>
        <v>0</v>
      </c>
    </row>
    <row r="160" spans="2:13" ht="20.100000000000001" customHeight="1" thickBot="1" x14ac:dyDescent="0.25">
      <c r="B160" s="88">
        <v>4</v>
      </c>
      <c r="C160" s="186" t="s">
        <v>127</v>
      </c>
      <c r="D160" s="161" t="s">
        <v>12</v>
      </c>
      <c r="E160" s="172">
        <v>0</v>
      </c>
      <c r="F160" s="159">
        <v>0</v>
      </c>
      <c r="G160" s="148">
        <f>E160</f>
        <v>0</v>
      </c>
      <c r="H160" s="158">
        <f t="shared" si="64"/>
        <v>0</v>
      </c>
      <c r="I160" s="85">
        <f t="shared" si="65"/>
        <v>0</v>
      </c>
      <c r="J160" s="85">
        <f t="shared" si="66"/>
        <v>0</v>
      </c>
      <c r="K160" s="87">
        <f t="shared" si="67"/>
        <v>0</v>
      </c>
      <c r="L160" s="227"/>
      <c r="M160" s="119">
        <f>J160</f>
        <v>0</v>
      </c>
    </row>
    <row r="161" spans="2:13" ht="20.100000000000001" customHeight="1" thickBot="1" x14ac:dyDescent="0.25">
      <c r="B161" s="91" t="s">
        <v>87</v>
      </c>
      <c r="C161" s="92"/>
      <c r="D161" s="93"/>
      <c r="E161" s="93"/>
      <c r="F161" s="94"/>
      <c r="G161" s="93"/>
      <c r="H161" s="94"/>
      <c r="I161" s="96">
        <f>SUM(I157:I160)</f>
        <v>0</v>
      </c>
      <c r="J161" s="96">
        <f>SUM(J157:J160)</f>
        <v>0</v>
      </c>
      <c r="K161" s="97">
        <f>SUM(K157:K160)</f>
        <v>0</v>
      </c>
      <c r="L161" s="227"/>
      <c r="M161" s="187"/>
    </row>
    <row r="162" spans="2:13" ht="20.100000000000001" customHeight="1" x14ac:dyDescent="0.2">
      <c r="B162" s="240"/>
      <c r="C162" s="241"/>
      <c r="D162" s="242"/>
      <c r="E162" s="242"/>
      <c r="F162" s="243"/>
      <c r="G162" s="242"/>
      <c r="H162" s="243"/>
      <c r="I162" s="244"/>
      <c r="J162" s="244"/>
      <c r="K162" s="245"/>
      <c r="L162" s="245"/>
      <c r="M162" s="193"/>
    </row>
    <row r="163" spans="2:13" s="22" customFormat="1" x14ac:dyDescent="0.2">
      <c r="B163" s="188"/>
      <c r="C163" s="189"/>
      <c r="D163" s="190"/>
      <c r="E163" s="190"/>
      <c r="F163" s="191"/>
      <c r="G163" s="190"/>
      <c r="H163" s="191"/>
      <c r="I163" s="192"/>
      <c r="J163" s="192"/>
      <c r="K163" s="191">
        <f>SUM(M25:M155)</f>
        <v>0</v>
      </c>
      <c r="L163" s="191"/>
      <c r="M163" s="193"/>
    </row>
    <row r="164" spans="2:13" s="22" customFormat="1" x14ac:dyDescent="0.2">
      <c r="B164" s="188"/>
      <c r="C164" s="189"/>
      <c r="D164" s="190"/>
      <c r="E164" s="190"/>
      <c r="F164" s="191"/>
      <c r="G164" s="190"/>
      <c r="H164" s="191"/>
      <c r="I164" s="192"/>
      <c r="J164" s="192"/>
      <c r="K164" s="191">
        <f>K163*0.2</f>
        <v>0</v>
      </c>
      <c r="L164" s="191"/>
      <c r="M164" s="193"/>
    </row>
    <row r="165" spans="2:13" s="22" customFormat="1" x14ac:dyDescent="0.2">
      <c r="B165" s="27"/>
      <c r="C165" s="24"/>
      <c r="D165" s="29"/>
      <c r="E165" s="29"/>
      <c r="F165" s="18"/>
      <c r="G165" s="29"/>
      <c r="H165" s="18"/>
      <c r="I165" s="15"/>
      <c r="J165" s="15"/>
      <c r="K165" s="18"/>
      <c r="L165" s="18"/>
      <c r="M165" s="17"/>
    </row>
    <row r="166" spans="2:13" s="22" customFormat="1" x14ac:dyDescent="0.2">
      <c r="B166" s="27"/>
      <c r="C166" s="24"/>
      <c r="D166" s="29"/>
      <c r="E166" s="29"/>
      <c r="F166" s="18"/>
      <c r="G166" s="29"/>
      <c r="H166" s="18"/>
      <c r="I166" s="15"/>
      <c r="J166" s="15"/>
      <c r="K166" s="18"/>
      <c r="L166" s="18"/>
      <c r="M166" s="17"/>
    </row>
    <row r="167" spans="2:13" s="22" customFormat="1" x14ac:dyDescent="0.2">
      <c r="B167" s="27"/>
      <c r="C167" s="23"/>
      <c r="D167" s="29"/>
      <c r="E167" s="29"/>
      <c r="F167" s="18"/>
      <c r="G167" s="29"/>
      <c r="H167" s="18"/>
      <c r="I167" s="15"/>
      <c r="J167" s="15"/>
      <c r="K167" s="18"/>
      <c r="L167" s="18"/>
      <c r="M167" s="17"/>
    </row>
    <row r="168" spans="2:13" s="22" customFormat="1" x14ac:dyDescent="0.2">
      <c r="B168" s="27"/>
      <c r="C168" s="23"/>
      <c r="D168" s="29"/>
      <c r="E168" s="29"/>
      <c r="F168" s="18"/>
      <c r="G168" s="29"/>
      <c r="H168" s="18"/>
      <c r="I168" s="15"/>
      <c r="J168" s="15"/>
      <c r="K168" s="18"/>
      <c r="L168" s="18"/>
      <c r="M168" s="17"/>
    </row>
    <row r="169" spans="2:13" s="22" customFormat="1" x14ac:dyDescent="0.2">
      <c r="B169" s="27"/>
      <c r="C169" s="23"/>
      <c r="D169" s="29"/>
      <c r="E169" s="29"/>
      <c r="F169" s="18"/>
      <c r="G169" s="29"/>
      <c r="H169" s="18"/>
      <c r="I169" s="15"/>
      <c r="J169" s="15"/>
      <c r="K169" s="18"/>
      <c r="L169" s="18"/>
      <c r="M169" s="17"/>
    </row>
    <row r="170" spans="2:13" s="22" customFormat="1" x14ac:dyDescent="0.2">
      <c r="B170" s="27"/>
      <c r="C170" s="23"/>
      <c r="D170" s="29"/>
      <c r="E170" s="29"/>
      <c r="F170" s="18"/>
      <c r="G170" s="29"/>
      <c r="H170" s="18"/>
      <c r="I170" s="15"/>
      <c r="J170" s="15"/>
      <c r="K170" s="18"/>
      <c r="L170" s="18"/>
      <c r="M170" s="17"/>
    </row>
    <row r="171" spans="2:13" s="22" customFormat="1" x14ac:dyDescent="0.2">
      <c r="B171" s="27"/>
      <c r="C171" s="23"/>
      <c r="D171" s="29"/>
      <c r="E171" s="29"/>
      <c r="F171" s="18"/>
      <c r="G171" s="29"/>
      <c r="H171" s="18"/>
      <c r="I171" s="15"/>
      <c r="J171" s="15"/>
      <c r="K171" s="18"/>
      <c r="L171" s="18"/>
      <c r="M171" s="17"/>
    </row>
    <row r="172" spans="2:13" x14ac:dyDescent="0.2">
      <c r="B172" s="27"/>
    </row>
    <row r="173" spans="2:13" x14ac:dyDescent="0.2">
      <c r="B173" s="27"/>
    </row>
    <row r="174" spans="2:13" x14ac:dyDescent="0.2">
      <c r="B174" s="27"/>
    </row>
    <row r="175" spans="2:13" x14ac:dyDescent="0.2">
      <c r="B175" s="27"/>
    </row>
    <row r="176" spans="2:13" x14ac:dyDescent="0.2">
      <c r="B176" s="27"/>
    </row>
    <row r="177" spans="2:2" x14ac:dyDescent="0.2">
      <c r="B177" s="27"/>
    </row>
    <row r="178" spans="2:2" x14ac:dyDescent="0.2">
      <c r="B178" s="27"/>
    </row>
    <row r="179" spans="2:2" x14ac:dyDescent="0.2">
      <c r="B179" s="27"/>
    </row>
    <row r="180" spans="2:2" x14ac:dyDescent="0.2">
      <c r="B180" s="27"/>
    </row>
    <row r="181" spans="2:2" x14ac:dyDescent="0.2">
      <c r="B181" s="27"/>
    </row>
    <row r="182" spans="2:2" x14ac:dyDescent="0.2">
      <c r="B182" s="27"/>
    </row>
    <row r="183" spans="2:2" x14ac:dyDescent="0.2">
      <c r="B183" s="27"/>
    </row>
    <row r="184" spans="2:2" x14ac:dyDescent="0.2">
      <c r="B184" s="27"/>
    </row>
    <row r="185" spans="2:2" x14ac:dyDescent="0.2">
      <c r="B185" s="27"/>
    </row>
    <row r="186" spans="2:2" x14ac:dyDescent="0.2">
      <c r="B186" s="27"/>
    </row>
    <row r="187" spans="2:2" x14ac:dyDescent="0.2">
      <c r="B187" s="27"/>
    </row>
    <row r="188" spans="2:2" x14ac:dyDescent="0.2">
      <c r="B188" s="27"/>
    </row>
    <row r="189" spans="2:2" x14ac:dyDescent="0.2">
      <c r="B189" s="27"/>
    </row>
    <row r="190" spans="2:2" x14ac:dyDescent="0.2">
      <c r="B190" s="27"/>
    </row>
    <row r="191" spans="2:2" x14ac:dyDescent="0.2">
      <c r="B191" s="27"/>
    </row>
    <row r="192" spans="2:2" x14ac:dyDescent="0.2">
      <c r="B192" s="27"/>
    </row>
    <row r="193" spans="2:2" x14ac:dyDescent="0.2">
      <c r="B193" s="27"/>
    </row>
    <row r="194" spans="2:2" x14ac:dyDescent="0.2">
      <c r="B194" s="27"/>
    </row>
    <row r="195" spans="2:2" x14ac:dyDescent="0.2">
      <c r="B195" s="27"/>
    </row>
    <row r="196" spans="2:2" x14ac:dyDescent="0.2">
      <c r="B196" s="27"/>
    </row>
    <row r="197" spans="2:2" x14ac:dyDescent="0.2">
      <c r="B197" s="27"/>
    </row>
    <row r="198" spans="2:2" x14ac:dyDescent="0.2">
      <c r="B198" s="27"/>
    </row>
    <row r="199" spans="2:2" x14ac:dyDescent="0.2">
      <c r="B199" s="27"/>
    </row>
    <row r="200" spans="2:2" x14ac:dyDescent="0.2">
      <c r="B200" s="27"/>
    </row>
    <row r="201" spans="2:2" x14ac:dyDescent="0.2">
      <c r="B201" s="27"/>
    </row>
    <row r="202" spans="2:2" x14ac:dyDescent="0.2">
      <c r="B202" s="27"/>
    </row>
    <row r="203" spans="2:2" x14ac:dyDescent="0.2">
      <c r="B203" s="27"/>
    </row>
    <row r="204" spans="2:2" x14ac:dyDescent="0.2">
      <c r="B204" s="27"/>
    </row>
    <row r="205" spans="2:2" x14ac:dyDescent="0.2">
      <c r="B205" s="27"/>
    </row>
    <row r="206" spans="2:2" x14ac:dyDescent="0.2">
      <c r="B206" s="27"/>
    </row>
    <row r="207" spans="2:2" x14ac:dyDescent="0.2">
      <c r="B207" s="27"/>
    </row>
    <row r="208" spans="2:2" x14ac:dyDescent="0.2">
      <c r="B208" s="27"/>
    </row>
    <row r="209" spans="2:2" x14ac:dyDescent="0.2">
      <c r="B209" s="27"/>
    </row>
    <row r="210" spans="2:2" x14ac:dyDescent="0.2">
      <c r="B210" s="27"/>
    </row>
    <row r="211" spans="2:2" x14ac:dyDescent="0.2">
      <c r="B211" s="27"/>
    </row>
    <row r="212" spans="2:2" x14ac:dyDescent="0.2">
      <c r="B212" s="27"/>
    </row>
    <row r="213" spans="2:2" x14ac:dyDescent="0.2">
      <c r="B213" s="27"/>
    </row>
    <row r="214" spans="2:2" x14ac:dyDescent="0.2">
      <c r="B214" s="27"/>
    </row>
    <row r="215" spans="2:2" x14ac:dyDescent="0.2">
      <c r="B215" s="27"/>
    </row>
    <row r="216" spans="2:2" x14ac:dyDescent="0.2">
      <c r="B216" s="27"/>
    </row>
    <row r="217" spans="2:2" x14ac:dyDescent="0.2">
      <c r="B217" s="27"/>
    </row>
    <row r="218" spans="2:2" x14ac:dyDescent="0.2">
      <c r="B218" s="27"/>
    </row>
    <row r="219" spans="2:2" x14ac:dyDescent="0.2">
      <c r="B219" s="27"/>
    </row>
    <row r="220" spans="2:2" x14ac:dyDescent="0.2">
      <c r="B220" s="27"/>
    </row>
    <row r="221" spans="2:2" x14ac:dyDescent="0.2">
      <c r="B221" s="27"/>
    </row>
    <row r="222" spans="2:2" x14ac:dyDescent="0.2">
      <c r="B222" s="27"/>
    </row>
    <row r="223" spans="2:2" x14ac:dyDescent="0.2">
      <c r="B223" s="27"/>
    </row>
    <row r="224" spans="2:2" x14ac:dyDescent="0.2">
      <c r="B224" s="27"/>
    </row>
    <row r="225" spans="2:2" x14ac:dyDescent="0.2">
      <c r="B225" s="27"/>
    </row>
    <row r="226" spans="2:2" x14ac:dyDescent="0.2">
      <c r="B226" s="27"/>
    </row>
    <row r="227" spans="2:2" x14ac:dyDescent="0.2">
      <c r="B227" s="27"/>
    </row>
    <row r="228" spans="2:2" x14ac:dyDescent="0.2">
      <c r="B228" s="27"/>
    </row>
    <row r="229" spans="2:2" x14ac:dyDescent="0.2">
      <c r="B229" s="27"/>
    </row>
    <row r="230" spans="2:2" x14ac:dyDescent="0.2">
      <c r="B230" s="27"/>
    </row>
    <row r="231" spans="2:2" x14ac:dyDescent="0.2">
      <c r="B231" s="27"/>
    </row>
    <row r="232" spans="2:2" x14ac:dyDescent="0.2">
      <c r="B232" s="27"/>
    </row>
    <row r="233" spans="2:2" x14ac:dyDescent="0.2">
      <c r="B233" s="27"/>
    </row>
    <row r="234" spans="2:2" x14ac:dyDescent="0.2">
      <c r="B234" s="27"/>
    </row>
    <row r="235" spans="2:2" x14ac:dyDescent="0.2">
      <c r="B235" s="27"/>
    </row>
    <row r="236" spans="2:2" x14ac:dyDescent="0.2">
      <c r="B236" s="27"/>
    </row>
    <row r="237" spans="2:2" x14ac:dyDescent="0.2">
      <c r="B237" s="27"/>
    </row>
    <row r="238" spans="2:2" x14ac:dyDescent="0.2">
      <c r="B238" s="27"/>
    </row>
    <row r="239" spans="2:2" x14ac:dyDescent="0.2">
      <c r="B239" s="27"/>
    </row>
    <row r="240" spans="2:2" x14ac:dyDescent="0.2">
      <c r="B240" s="27"/>
    </row>
    <row r="241" spans="2:2" x14ac:dyDescent="0.2">
      <c r="B241" s="27"/>
    </row>
    <row r="242" spans="2:2" x14ac:dyDescent="0.2">
      <c r="B242" s="27"/>
    </row>
    <row r="243" spans="2:2" x14ac:dyDescent="0.2">
      <c r="B243" s="27"/>
    </row>
    <row r="244" spans="2:2" x14ac:dyDescent="0.2">
      <c r="B244" s="27"/>
    </row>
    <row r="245" spans="2:2" x14ac:dyDescent="0.2">
      <c r="B245" s="27"/>
    </row>
    <row r="246" spans="2:2" x14ac:dyDescent="0.2">
      <c r="B246" s="27"/>
    </row>
    <row r="247" spans="2:2" x14ac:dyDescent="0.2">
      <c r="B247" s="27"/>
    </row>
    <row r="248" spans="2:2" x14ac:dyDescent="0.2">
      <c r="B248" s="27"/>
    </row>
    <row r="249" spans="2:2" x14ac:dyDescent="0.2">
      <c r="B249" s="27"/>
    </row>
    <row r="250" spans="2:2" x14ac:dyDescent="0.2">
      <c r="B250" s="27"/>
    </row>
    <row r="251" spans="2:2" x14ac:dyDescent="0.2">
      <c r="B251" s="27"/>
    </row>
    <row r="252" spans="2:2" x14ac:dyDescent="0.2">
      <c r="B252" s="27"/>
    </row>
    <row r="253" spans="2:2" x14ac:dyDescent="0.2">
      <c r="B253" s="27"/>
    </row>
    <row r="254" spans="2:2" x14ac:dyDescent="0.2">
      <c r="B254" s="27"/>
    </row>
    <row r="255" spans="2:2" x14ac:dyDescent="0.2">
      <c r="B255" s="27"/>
    </row>
    <row r="256" spans="2:2" x14ac:dyDescent="0.2">
      <c r="B256" s="27"/>
    </row>
    <row r="257" spans="2:2" x14ac:dyDescent="0.2">
      <c r="B257" s="27"/>
    </row>
    <row r="258" spans="2:2" x14ac:dyDescent="0.2">
      <c r="B258" s="27"/>
    </row>
    <row r="259" spans="2:2" x14ac:dyDescent="0.2">
      <c r="B259" s="27"/>
    </row>
    <row r="260" spans="2:2" x14ac:dyDescent="0.2">
      <c r="B260" s="27"/>
    </row>
    <row r="261" spans="2:2" x14ac:dyDescent="0.2">
      <c r="B261" s="27"/>
    </row>
    <row r="262" spans="2:2" x14ac:dyDescent="0.2">
      <c r="B262" s="27"/>
    </row>
    <row r="263" spans="2:2" x14ac:dyDescent="0.2">
      <c r="B263" s="27"/>
    </row>
    <row r="264" spans="2:2" x14ac:dyDescent="0.2">
      <c r="B264" s="27"/>
    </row>
    <row r="265" spans="2:2" x14ac:dyDescent="0.2">
      <c r="B265" s="27"/>
    </row>
    <row r="266" spans="2:2" x14ac:dyDescent="0.2">
      <c r="B266" s="27"/>
    </row>
    <row r="267" spans="2:2" x14ac:dyDescent="0.2">
      <c r="B267" s="27"/>
    </row>
    <row r="268" spans="2:2" x14ac:dyDescent="0.2">
      <c r="B268" s="27"/>
    </row>
    <row r="269" spans="2:2" x14ac:dyDescent="0.2">
      <c r="B269" s="27"/>
    </row>
    <row r="270" spans="2:2" x14ac:dyDescent="0.2">
      <c r="B270" s="27"/>
    </row>
    <row r="271" spans="2:2" x14ac:dyDescent="0.2">
      <c r="B271" s="27"/>
    </row>
    <row r="272" spans="2:2" x14ac:dyDescent="0.2">
      <c r="B272" s="27"/>
    </row>
    <row r="273" spans="2:2" x14ac:dyDescent="0.2">
      <c r="B273" s="27"/>
    </row>
    <row r="274" spans="2:2" x14ac:dyDescent="0.2">
      <c r="B274" s="27"/>
    </row>
    <row r="275" spans="2:2" x14ac:dyDescent="0.2">
      <c r="B275" s="27"/>
    </row>
    <row r="276" spans="2:2" x14ac:dyDescent="0.2">
      <c r="B276" s="27"/>
    </row>
    <row r="277" spans="2:2" x14ac:dyDescent="0.2">
      <c r="B277" s="27"/>
    </row>
    <row r="278" spans="2:2" x14ac:dyDescent="0.2">
      <c r="B278" s="27"/>
    </row>
    <row r="279" spans="2:2" x14ac:dyDescent="0.2">
      <c r="B279" s="27"/>
    </row>
    <row r="280" spans="2:2" x14ac:dyDescent="0.2">
      <c r="B280" s="27"/>
    </row>
    <row r="281" spans="2:2" x14ac:dyDescent="0.2">
      <c r="B281" s="27"/>
    </row>
    <row r="282" spans="2:2" x14ac:dyDescent="0.2">
      <c r="B282" s="27"/>
    </row>
    <row r="283" spans="2:2" x14ac:dyDescent="0.2">
      <c r="B283" s="27"/>
    </row>
    <row r="284" spans="2:2" x14ac:dyDescent="0.2">
      <c r="B284" s="27"/>
    </row>
    <row r="285" spans="2:2" x14ac:dyDescent="0.2">
      <c r="B285" s="27"/>
    </row>
    <row r="286" spans="2:2" x14ac:dyDescent="0.2">
      <c r="B286" s="27"/>
    </row>
    <row r="287" spans="2:2" x14ac:dyDescent="0.2">
      <c r="B287" s="27"/>
    </row>
    <row r="288" spans="2:2" x14ac:dyDescent="0.2">
      <c r="B288" s="27"/>
    </row>
    <row r="289" spans="2:2" x14ac:dyDescent="0.2">
      <c r="B289" s="27"/>
    </row>
    <row r="290" spans="2:2" x14ac:dyDescent="0.2">
      <c r="B290" s="27"/>
    </row>
    <row r="291" spans="2:2" x14ac:dyDescent="0.2">
      <c r="B291" s="27"/>
    </row>
    <row r="292" spans="2:2" x14ac:dyDescent="0.2">
      <c r="B292" s="27"/>
    </row>
    <row r="293" spans="2:2" x14ac:dyDescent="0.2">
      <c r="B293" s="27"/>
    </row>
    <row r="294" spans="2:2" x14ac:dyDescent="0.2">
      <c r="B294" s="27"/>
    </row>
    <row r="295" spans="2:2" x14ac:dyDescent="0.2">
      <c r="B295" s="27"/>
    </row>
    <row r="296" spans="2:2" x14ac:dyDescent="0.2">
      <c r="B296" s="27"/>
    </row>
    <row r="297" spans="2:2" x14ac:dyDescent="0.2">
      <c r="B297" s="27"/>
    </row>
    <row r="298" spans="2:2" x14ac:dyDescent="0.2">
      <c r="B298" s="27"/>
    </row>
    <row r="299" spans="2:2" x14ac:dyDescent="0.2">
      <c r="B299" s="27"/>
    </row>
    <row r="300" spans="2:2" x14ac:dyDescent="0.2">
      <c r="B300" s="27"/>
    </row>
    <row r="301" spans="2:2" x14ac:dyDescent="0.2">
      <c r="B301" s="27"/>
    </row>
    <row r="302" spans="2:2" x14ac:dyDescent="0.2">
      <c r="B302" s="27"/>
    </row>
    <row r="303" spans="2:2" x14ac:dyDescent="0.2">
      <c r="B303" s="27"/>
    </row>
    <row r="304" spans="2:2" x14ac:dyDescent="0.2">
      <c r="B304" s="27"/>
    </row>
    <row r="305" spans="2:2" x14ac:dyDescent="0.2">
      <c r="B305" s="27"/>
    </row>
    <row r="306" spans="2:2" x14ac:dyDescent="0.2">
      <c r="B306" s="27"/>
    </row>
    <row r="307" spans="2:2" x14ac:dyDescent="0.2">
      <c r="B307" s="27"/>
    </row>
    <row r="308" spans="2:2" x14ac:dyDescent="0.2">
      <c r="B308" s="27"/>
    </row>
    <row r="309" spans="2:2" x14ac:dyDescent="0.2">
      <c r="B309" s="27"/>
    </row>
    <row r="310" spans="2:2" x14ac:dyDescent="0.2">
      <c r="B310" s="27"/>
    </row>
    <row r="311" spans="2:2" x14ac:dyDescent="0.2">
      <c r="B311" s="27"/>
    </row>
    <row r="312" spans="2:2" x14ac:dyDescent="0.2">
      <c r="B312" s="27"/>
    </row>
    <row r="313" spans="2:2" x14ac:dyDescent="0.2">
      <c r="B313" s="27"/>
    </row>
    <row r="314" spans="2:2" x14ac:dyDescent="0.2">
      <c r="B314" s="27"/>
    </row>
    <row r="315" spans="2:2" x14ac:dyDescent="0.2">
      <c r="B315" s="27"/>
    </row>
    <row r="316" spans="2:2" x14ac:dyDescent="0.2">
      <c r="B316" s="27"/>
    </row>
    <row r="317" spans="2:2" x14ac:dyDescent="0.2">
      <c r="B317" s="27"/>
    </row>
    <row r="318" spans="2:2" x14ac:dyDescent="0.2">
      <c r="B318" s="27"/>
    </row>
    <row r="319" spans="2:2" x14ac:dyDescent="0.2">
      <c r="B319" s="27"/>
    </row>
    <row r="320" spans="2:2" x14ac:dyDescent="0.2">
      <c r="B320" s="27"/>
    </row>
    <row r="321" spans="2:2" x14ac:dyDescent="0.2">
      <c r="B321" s="27"/>
    </row>
    <row r="322" spans="2:2" x14ac:dyDescent="0.2">
      <c r="B322" s="27"/>
    </row>
    <row r="323" spans="2:2" x14ac:dyDescent="0.2">
      <c r="B323" s="27"/>
    </row>
    <row r="324" spans="2:2" x14ac:dyDescent="0.2">
      <c r="B324" s="27"/>
    </row>
    <row r="325" spans="2:2" x14ac:dyDescent="0.2">
      <c r="B325" s="27"/>
    </row>
    <row r="326" spans="2:2" x14ac:dyDescent="0.2">
      <c r="B326" s="27"/>
    </row>
    <row r="327" spans="2:2" x14ac:dyDescent="0.2">
      <c r="B327" s="27"/>
    </row>
    <row r="328" spans="2:2" x14ac:dyDescent="0.2">
      <c r="B328" s="27"/>
    </row>
    <row r="329" spans="2:2" x14ac:dyDescent="0.2">
      <c r="B329" s="27"/>
    </row>
    <row r="330" spans="2:2" x14ac:dyDescent="0.2">
      <c r="B330" s="27"/>
    </row>
    <row r="331" spans="2:2" x14ac:dyDescent="0.2">
      <c r="B331" s="27"/>
    </row>
    <row r="332" spans="2:2" x14ac:dyDescent="0.2">
      <c r="B332" s="27"/>
    </row>
    <row r="333" spans="2:2" x14ac:dyDescent="0.2">
      <c r="B333" s="27"/>
    </row>
    <row r="334" spans="2:2" x14ac:dyDescent="0.2">
      <c r="B334" s="27"/>
    </row>
    <row r="335" spans="2:2" x14ac:dyDescent="0.2">
      <c r="B335" s="27"/>
    </row>
    <row r="336" spans="2:2" x14ac:dyDescent="0.2">
      <c r="B336" s="27"/>
    </row>
    <row r="337" spans="2:2" x14ac:dyDescent="0.2">
      <c r="B337" s="27"/>
    </row>
    <row r="338" spans="2:2" x14ac:dyDescent="0.2">
      <c r="B338" s="27"/>
    </row>
    <row r="339" spans="2:2" x14ac:dyDescent="0.2">
      <c r="B339" s="27"/>
    </row>
    <row r="340" spans="2:2" x14ac:dyDescent="0.2">
      <c r="B340" s="27"/>
    </row>
    <row r="341" spans="2:2" x14ac:dyDescent="0.2">
      <c r="B341" s="27"/>
    </row>
    <row r="342" spans="2:2" x14ac:dyDescent="0.2">
      <c r="B342" s="27"/>
    </row>
    <row r="343" spans="2:2" x14ac:dyDescent="0.2">
      <c r="B343" s="27"/>
    </row>
    <row r="344" spans="2:2" x14ac:dyDescent="0.2">
      <c r="B344" s="27"/>
    </row>
    <row r="345" spans="2:2" x14ac:dyDescent="0.2">
      <c r="B345" s="27"/>
    </row>
    <row r="346" spans="2:2" x14ac:dyDescent="0.2">
      <c r="B346" s="27"/>
    </row>
    <row r="347" spans="2:2" x14ac:dyDescent="0.2">
      <c r="B347" s="27"/>
    </row>
    <row r="348" spans="2:2" x14ac:dyDescent="0.2">
      <c r="B348" s="27"/>
    </row>
    <row r="349" spans="2:2" x14ac:dyDescent="0.2">
      <c r="B349" s="27"/>
    </row>
    <row r="350" spans="2:2" x14ac:dyDescent="0.2">
      <c r="B350" s="27"/>
    </row>
    <row r="351" spans="2:2" x14ac:dyDescent="0.2">
      <c r="B351" s="27"/>
    </row>
    <row r="352" spans="2:2" x14ac:dyDescent="0.2">
      <c r="B352" s="27"/>
    </row>
    <row r="353" spans="2:2" x14ac:dyDescent="0.2">
      <c r="B353" s="27"/>
    </row>
    <row r="354" spans="2:2" x14ac:dyDescent="0.2">
      <c r="B354" s="27"/>
    </row>
    <row r="355" spans="2:2" x14ac:dyDescent="0.2">
      <c r="B355" s="27"/>
    </row>
    <row r="356" spans="2:2" x14ac:dyDescent="0.2">
      <c r="B356" s="27"/>
    </row>
    <row r="357" spans="2:2" x14ac:dyDescent="0.2">
      <c r="B357" s="27"/>
    </row>
    <row r="358" spans="2:2" x14ac:dyDescent="0.2">
      <c r="B358" s="27"/>
    </row>
    <row r="359" spans="2:2" x14ac:dyDescent="0.2">
      <c r="B359" s="27"/>
    </row>
    <row r="360" spans="2:2" x14ac:dyDescent="0.2">
      <c r="B360" s="27"/>
    </row>
    <row r="361" spans="2:2" x14ac:dyDescent="0.2">
      <c r="B361" s="27"/>
    </row>
    <row r="362" spans="2:2" x14ac:dyDescent="0.2">
      <c r="B362" s="27"/>
    </row>
    <row r="363" spans="2:2" x14ac:dyDescent="0.2">
      <c r="B363" s="27"/>
    </row>
    <row r="364" spans="2:2" x14ac:dyDescent="0.2">
      <c r="B364" s="27"/>
    </row>
    <row r="365" spans="2:2" x14ac:dyDescent="0.2">
      <c r="B365" s="27"/>
    </row>
    <row r="366" spans="2:2" x14ac:dyDescent="0.2">
      <c r="B366" s="27"/>
    </row>
    <row r="367" spans="2:2" x14ac:dyDescent="0.2">
      <c r="B367" s="27"/>
    </row>
    <row r="368" spans="2:2" x14ac:dyDescent="0.2">
      <c r="B368" s="27"/>
    </row>
    <row r="369" spans="2:2" x14ac:dyDescent="0.2">
      <c r="B369" s="27"/>
    </row>
    <row r="370" spans="2:2" x14ac:dyDescent="0.2">
      <c r="B370" s="27"/>
    </row>
    <row r="371" spans="2:2" x14ac:dyDescent="0.2">
      <c r="B371" s="27"/>
    </row>
    <row r="372" spans="2:2" x14ac:dyDescent="0.2">
      <c r="B372" s="27"/>
    </row>
    <row r="373" spans="2:2" x14ac:dyDescent="0.2">
      <c r="B373" s="27"/>
    </row>
    <row r="374" spans="2:2" x14ac:dyDescent="0.2">
      <c r="B374" s="27"/>
    </row>
    <row r="375" spans="2:2" x14ac:dyDescent="0.2">
      <c r="B375" s="27"/>
    </row>
    <row r="376" spans="2:2" x14ac:dyDescent="0.2">
      <c r="B376" s="27"/>
    </row>
    <row r="377" spans="2:2" x14ac:dyDescent="0.2">
      <c r="B377" s="27"/>
    </row>
    <row r="378" spans="2:2" x14ac:dyDescent="0.2">
      <c r="B378" s="27"/>
    </row>
    <row r="379" spans="2:2" x14ac:dyDescent="0.2">
      <c r="B379" s="27"/>
    </row>
    <row r="380" spans="2:2" x14ac:dyDescent="0.2">
      <c r="B380" s="27"/>
    </row>
    <row r="381" spans="2:2" x14ac:dyDescent="0.2">
      <c r="B381" s="27"/>
    </row>
    <row r="382" spans="2:2" x14ac:dyDescent="0.2">
      <c r="B382" s="27"/>
    </row>
    <row r="383" spans="2:2" x14ac:dyDescent="0.2">
      <c r="B383" s="27"/>
    </row>
    <row r="384" spans="2:2" x14ac:dyDescent="0.2">
      <c r="B384" s="27"/>
    </row>
    <row r="385" spans="2:2" x14ac:dyDescent="0.2">
      <c r="B385" s="27"/>
    </row>
    <row r="386" spans="2:2" x14ac:dyDescent="0.2">
      <c r="B386" s="27"/>
    </row>
    <row r="387" spans="2:2" x14ac:dyDescent="0.2">
      <c r="B387" s="27"/>
    </row>
    <row r="388" spans="2:2" x14ac:dyDescent="0.2">
      <c r="B388" s="27"/>
    </row>
    <row r="389" spans="2:2" x14ac:dyDescent="0.2">
      <c r="B389" s="27"/>
    </row>
    <row r="390" spans="2:2" x14ac:dyDescent="0.2">
      <c r="B390" s="27"/>
    </row>
    <row r="391" spans="2:2" x14ac:dyDescent="0.2">
      <c r="B391" s="27"/>
    </row>
    <row r="392" spans="2:2" x14ac:dyDescent="0.2">
      <c r="B392" s="27"/>
    </row>
    <row r="393" spans="2:2" x14ac:dyDescent="0.2">
      <c r="B393" s="27"/>
    </row>
    <row r="394" spans="2:2" x14ac:dyDescent="0.2">
      <c r="B394" s="27"/>
    </row>
    <row r="395" spans="2:2" x14ac:dyDescent="0.2">
      <c r="B395" s="27"/>
    </row>
    <row r="396" spans="2:2" x14ac:dyDescent="0.2">
      <c r="B396" s="27"/>
    </row>
    <row r="397" spans="2:2" x14ac:dyDescent="0.2">
      <c r="B397" s="27"/>
    </row>
    <row r="398" spans="2:2" x14ac:dyDescent="0.2">
      <c r="B398" s="27"/>
    </row>
    <row r="399" spans="2:2" x14ac:dyDescent="0.2">
      <c r="B399" s="27"/>
    </row>
    <row r="400" spans="2:2" x14ac:dyDescent="0.2">
      <c r="B400" s="27"/>
    </row>
    <row r="401" spans="2:2" x14ac:dyDescent="0.2">
      <c r="B401" s="27"/>
    </row>
    <row r="402" spans="2:2" x14ac:dyDescent="0.2">
      <c r="B402" s="27"/>
    </row>
    <row r="403" spans="2:2" x14ac:dyDescent="0.2">
      <c r="B403" s="27"/>
    </row>
    <row r="404" spans="2:2" x14ac:dyDescent="0.2">
      <c r="B404" s="27"/>
    </row>
    <row r="405" spans="2:2" x14ac:dyDescent="0.2">
      <c r="B405" s="27"/>
    </row>
    <row r="406" spans="2:2" x14ac:dyDescent="0.2">
      <c r="B406" s="27"/>
    </row>
    <row r="407" spans="2:2" x14ac:dyDescent="0.2">
      <c r="B407" s="27"/>
    </row>
    <row r="408" spans="2:2" x14ac:dyDescent="0.2">
      <c r="B408" s="27"/>
    </row>
    <row r="409" spans="2:2" x14ac:dyDescent="0.2">
      <c r="B409" s="27"/>
    </row>
    <row r="410" spans="2:2" x14ac:dyDescent="0.2">
      <c r="B410" s="27"/>
    </row>
    <row r="411" spans="2:2" x14ac:dyDescent="0.2">
      <c r="B411" s="27"/>
    </row>
    <row r="412" spans="2:2" x14ac:dyDescent="0.2">
      <c r="B412" s="27"/>
    </row>
    <row r="413" spans="2:2" x14ac:dyDescent="0.2">
      <c r="B413" s="27"/>
    </row>
    <row r="414" spans="2:2" x14ac:dyDescent="0.2">
      <c r="B414" s="27"/>
    </row>
    <row r="415" spans="2:2" x14ac:dyDescent="0.2">
      <c r="B415" s="27"/>
    </row>
    <row r="416" spans="2:2" x14ac:dyDescent="0.2">
      <c r="B416" s="27"/>
    </row>
    <row r="417" spans="2:2" x14ac:dyDescent="0.2">
      <c r="B417" s="27"/>
    </row>
    <row r="418" spans="2:2" x14ac:dyDescent="0.2">
      <c r="B418" s="27"/>
    </row>
    <row r="419" spans="2:2" x14ac:dyDescent="0.2">
      <c r="B419" s="27"/>
    </row>
    <row r="420" spans="2:2" x14ac:dyDescent="0.2">
      <c r="B420" s="27"/>
    </row>
    <row r="421" spans="2:2" x14ac:dyDescent="0.2">
      <c r="B421" s="27"/>
    </row>
    <row r="422" spans="2:2" x14ac:dyDescent="0.2">
      <c r="B422" s="27"/>
    </row>
    <row r="423" spans="2:2" x14ac:dyDescent="0.2">
      <c r="B423" s="27"/>
    </row>
    <row r="424" spans="2:2" x14ac:dyDescent="0.2">
      <c r="B424" s="27"/>
    </row>
    <row r="425" spans="2:2" x14ac:dyDescent="0.2">
      <c r="B425" s="27"/>
    </row>
    <row r="426" spans="2:2" x14ac:dyDescent="0.2">
      <c r="B426" s="27"/>
    </row>
    <row r="427" spans="2:2" x14ac:dyDescent="0.2">
      <c r="B427" s="27"/>
    </row>
    <row r="428" spans="2:2" x14ac:dyDescent="0.2">
      <c r="B428" s="27"/>
    </row>
    <row r="429" spans="2:2" x14ac:dyDescent="0.2">
      <c r="B429" s="27"/>
    </row>
    <row r="430" spans="2:2" x14ac:dyDescent="0.2">
      <c r="B430" s="27"/>
    </row>
    <row r="431" spans="2:2" x14ac:dyDescent="0.2">
      <c r="B431" s="27"/>
    </row>
    <row r="432" spans="2:2" x14ac:dyDescent="0.2">
      <c r="B432" s="27"/>
    </row>
    <row r="433" spans="2:2" x14ac:dyDescent="0.2">
      <c r="B433" s="27"/>
    </row>
    <row r="434" spans="2:2" x14ac:dyDescent="0.2">
      <c r="B434" s="27"/>
    </row>
    <row r="435" spans="2:2" x14ac:dyDescent="0.2">
      <c r="B435" s="27"/>
    </row>
    <row r="436" spans="2:2" x14ac:dyDescent="0.2">
      <c r="B436" s="27"/>
    </row>
    <row r="437" spans="2:2" x14ac:dyDescent="0.2">
      <c r="B437" s="27"/>
    </row>
    <row r="438" spans="2:2" x14ac:dyDescent="0.2">
      <c r="B438" s="27"/>
    </row>
    <row r="439" spans="2:2" x14ac:dyDescent="0.2">
      <c r="B439" s="27"/>
    </row>
    <row r="440" spans="2:2" x14ac:dyDescent="0.2">
      <c r="B440" s="27"/>
    </row>
    <row r="441" spans="2:2" x14ac:dyDescent="0.2">
      <c r="B441" s="27"/>
    </row>
    <row r="442" spans="2:2" x14ac:dyDescent="0.2">
      <c r="B442" s="27"/>
    </row>
    <row r="443" spans="2:2" x14ac:dyDescent="0.2">
      <c r="B443" s="27"/>
    </row>
    <row r="444" spans="2:2" x14ac:dyDescent="0.2">
      <c r="B444" s="27"/>
    </row>
    <row r="445" spans="2:2" x14ac:dyDescent="0.2">
      <c r="B445" s="27"/>
    </row>
    <row r="446" spans="2:2" x14ac:dyDescent="0.2">
      <c r="B446" s="27"/>
    </row>
    <row r="447" spans="2:2" x14ac:dyDescent="0.2">
      <c r="B447" s="27"/>
    </row>
    <row r="448" spans="2:2" x14ac:dyDescent="0.2">
      <c r="B448" s="27"/>
    </row>
    <row r="449" spans="2:2" x14ac:dyDescent="0.2">
      <c r="B449" s="27"/>
    </row>
    <row r="450" spans="2:2" x14ac:dyDescent="0.2">
      <c r="B450" s="27"/>
    </row>
    <row r="451" spans="2:2" x14ac:dyDescent="0.2">
      <c r="B451" s="27"/>
    </row>
    <row r="452" spans="2:2" x14ac:dyDescent="0.2">
      <c r="B452" s="27"/>
    </row>
    <row r="453" spans="2:2" x14ac:dyDescent="0.2">
      <c r="B453" s="27"/>
    </row>
    <row r="454" spans="2:2" x14ac:dyDescent="0.2">
      <c r="B454" s="27"/>
    </row>
    <row r="455" spans="2:2" x14ac:dyDescent="0.2">
      <c r="B455" s="27"/>
    </row>
    <row r="456" spans="2:2" x14ac:dyDescent="0.2">
      <c r="B456" s="27"/>
    </row>
    <row r="457" spans="2:2" x14ac:dyDescent="0.2">
      <c r="B457" s="27"/>
    </row>
    <row r="458" spans="2:2" x14ac:dyDescent="0.2">
      <c r="B458" s="27"/>
    </row>
    <row r="459" spans="2:2" x14ac:dyDescent="0.2">
      <c r="B459" s="27"/>
    </row>
    <row r="460" spans="2:2" x14ac:dyDescent="0.2">
      <c r="B460" s="27"/>
    </row>
    <row r="461" spans="2:2" x14ac:dyDescent="0.2">
      <c r="B461" s="27"/>
    </row>
    <row r="462" spans="2:2" x14ac:dyDescent="0.2">
      <c r="B462" s="27"/>
    </row>
    <row r="463" spans="2:2" x14ac:dyDescent="0.2">
      <c r="B463" s="27"/>
    </row>
    <row r="464" spans="2:2" x14ac:dyDescent="0.2">
      <c r="B464" s="27"/>
    </row>
    <row r="465" spans="2:2" x14ac:dyDescent="0.2">
      <c r="B465" s="27"/>
    </row>
    <row r="466" spans="2:2" x14ac:dyDescent="0.2">
      <c r="B466" s="27"/>
    </row>
    <row r="467" spans="2:2" x14ac:dyDescent="0.2">
      <c r="B467" s="27"/>
    </row>
    <row r="468" spans="2:2" x14ac:dyDescent="0.2">
      <c r="B468" s="27"/>
    </row>
    <row r="469" spans="2:2" x14ac:dyDescent="0.2">
      <c r="B469" s="27"/>
    </row>
    <row r="470" spans="2:2" x14ac:dyDescent="0.2">
      <c r="B470" s="27"/>
    </row>
    <row r="471" spans="2:2" x14ac:dyDescent="0.2">
      <c r="B471" s="27"/>
    </row>
    <row r="472" spans="2:2" x14ac:dyDescent="0.2">
      <c r="B472" s="27"/>
    </row>
    <row r="473" spans="2:2" x14ac:dyDescent="0.2">
      <c r="B473" s="27"/>
    </row>
    <row r="474" spans="2:2" x14ac:dyDescent="0.2">
      <c r="B474" s="27"/>
    </row>
    <row r="475" spans="2:2" x14ac:dyDescent="0.2">
      <c r="B475" s="27"/>
    </row>
    <row r="476" spans="2:2" x14ac:dyDescent="0.2">
      <c r="B476" s="27"/>
    </row>
    <row r="477" spans="2:2" x14ac:dyDescent="0.2">
      <c r="B477" s="27"/>
    </row>
    <row r="478" spans="2:2" x14ac:dyDescent="0.2">
      <c r="B478" s="27"/>
    </row>
    <row r="479" spans="2:2" x14ac:dyDescent="0.2">
      <c r="B479" s="27"/>
    </row>
    <row r="480" spans="2:2" x14ac:dyDescent="0.2">
      <c r="B480" s="27"/>
    </row>
    <row r="481" spans="2:2" x14ac:dyDescent="0.2">
      <c r="B481" s="27"/>
    </row>
    <row r="482" spans="2:2" x14ac:dyDescent="0.2">
      <c r="B482" s="27"/>
    </row>
    <row r="483" spans="2:2" x14ac:dyDescent="0.2">
      <c r="B483" s="27"/>
    </row>
    <row r="484" spans="2:2" x14ac:dyDescent="0.2">
      <c r="B484" s="27"/>
    </row>
    <row r="485" spans="2:2" x14ac:dyDescent="0.2">
      <c r="B485" s="27"/>
    </row>
    <row r="486" spans="2:2" x14ac:dyDescent="0.2">
      <c r="B486" s="27"/>
    </row>
    <row r="487" spans="2:2" x14ac:dyDescent="0.2">
      <c r="B487" s="27"/>
    </row>
    <row r="488" spans="2:2" x14ac:dyDescent="0.2">
      <c r="B488" s="27"/>
    </row>
    <row r="489" spans="2:2" x14ac:dyDescent="0.2">
      <c r="B489" s="27"/>
    </row>
    <row r="490" spans="2:2" x14ac:dyDescent="0.2">
      <c r="B490" s="27"/>
    </row>
    <row r="491" spans="2:2" x14ac:dyDescent="0.2">
      <c r="B491" s="27"/>
    </row>
    <row r="492" spans="2:2" x14ac:dyDescent="0.2">
      <c r="B492" s="27"/>
    </row>
    <row r="493" spans="2:2" x14ac:dyDescent="0.2">
      <c r="B493" s="27"/>
    </row>
    <row r="494" spans="2:2" x14ac:dyDescent="0.2">
      <c r="B494" s="27"/>
    </row>
    <row r="495" spans="2:2" x14ac:dyDescent="0.2">
      <c r="B495" s="27"/>
    </row>
    <row r="496" spans="2:2" x14ac:dyDescent="0.2">
      <c r="B496" s="27"/>
    </row>
    <row r="497" spans="2:2" x14ac:dyDescent="0.2">
      <c r="B497" s="27"/>
    </row>
    <row r="498" spans="2:2" x14ac:dyDescent="0.2">
      <c r="B498" s="27"/>
    </row>
    <row r="499" spans="2:2" x14ac:dyDescent="0.2">
      <c r="B499" s="27"/>
    </row>
    <row r="500" spans="2:2" x14ac:dyDescent="0.2">
      <c r="B500" s="27"/>
    </row>
    <row r="501" spans="2:2" x14ac:dyDescent="0.2">
      <c r="B501" s="27"/>
    </row>
    <row r="502" spans="2:2" x14ac:dyDescent="0.2">
      <c r="B502" s="27"/>
    </row>
    <row r="503" spans="2:2" x14ac:dyDescent="0.2">
      <c r="B503" s="27"/>
    </row>
    <row r="504" spans="2:2" x14ac:dyDescent="0.2">
      <c r="B504" s="27"/>
    </row>
    <row r="505" spans="2:2" x14ac:dyDescent="0.2">
      <c r="B505" s="27"/>
    </row>
    <row r="506" spans="2:2" x14ac:dyDescent="0.2">
      <c r="B506" s="27"/>
    </row>
    <row r="507" spans="2:2" x14ac:dyDescent="0.2">
      <c r="B507" s="27"/>
    </row>
    <row r="508" spans="2:2" x14ac:dyDescent="0.2">
      <c r="B508" s="27"/>
    </row>
    <row r="509" spans="2:2" x14ac:dyDescent="0.2">
      <c r="B509" s="27"/>
    </row>
    <row r="510" spans="2:2" x14ac:dyDescent="0.2">
      <c r="B510" s="27"/>
    </row>
    <row r="511" spans="2:2" x14ac:dyDescent="0.2">
      <c r="B511" s="27"/>
    </row>
    <row r="512" spans="2:2" x14ac:dyDescent="0.2">
      <c r="B512" s="27"/>
    </row>
    <row r="513" spans="2:2" x14ac:dyDescent="0.2">
      <c r="B513" s="27"/>
    </row>
    <row r="514" spans="2:2" x14ac:dyDescent="0.2">
      <c r="B514" s="27"/>
    </row>
    <row r="515" spans="2:2" x14ac:dyDescent="0.2">
      <c r="B515" s="27"/>
    </row>
    <row r="516" spans="2:2" x14ac:dyDescent="0.2">
      <c r="B516" s="27"/>
    </row>
    <row r="517" spans="2:2" x14ac:dyDescent="0.2">
      <c r="B517" s="27"/>
    </row>
    <row r="518" spans="2:2" x14ac:dyDescent="0.2">
      <c r="B518" s="27"/>
    </row>
    <row r="519" spans="2:2" x14ac:dyDescent="0.2">
      <c r="B519" s="27"/>
    </row>
    <row r="520" spans="2:2" x14ac:dyDescent="0.2">
      <c r="B520" s="27"/>
    </row>
    <row r="521" spans="2:2" x14ac:dyDescent="0.2">
      <c r="B521" s="27"/>
    </row>
    <row r="522" spans="2:2" x14ac:dyDescent="0.2">
      <c r="B522" s="27"/>
    </row>
    <row r="523" spans="2:2" x14ac:dyDescent="0.2">
      <c r="B523" s="27"/>
    </row>
    <row r="524" spans="2:2" x14ac:dyDescent="0.2">
      <c r="B524" s="27"/>
    </row>
    <row r="525" spans="2:2" x14ac:dyDescent="0.2">
      <c r="B525" s="27"/>
    </row>
    <row r="526" spans="2:2" x14ac:dyDescent="0.2">
      <c r="B526" s="27"/>
    </row>
    <row r="527" spans="2:2" x14ac:dyDescent="0.2">
      <c r="B527" s="27"/>
    </row>
    <row r="528" spans="2:2" x14ac:dyDescent="0.2">
      <c r="B528" s="27"/>
    </row>
    <row r="529" spans="2:2" x14ac:dyDescent="0.2">
      <c r="B529" s="27"/>
    </row>
    <row r="530" spans="2:2" x14ac:dyDescent="0.2">
      <c r="B530" s="27"/>
    </row>
    <row r="531" spans="2:2" x14ac:dyDescent="0.2">
      <c r="B531" s="27"/>
    </row>
    <row r="532" spans="2:2" x14ac:dyDescent="0.2">
      <c r="B532" s="27"/>
    </row>
    <row r="533" spans="2:2" x14ac:dyDescent="0.2">
      <c r="B533" s="27"/>
    </row>
    <row r="534" spans="2:2" x14ac:dyDescent="0.2">
      <c r="B534" s="27"/>
    </row>
    <row r="535" spans="2:2" x14ac:dyDescent="0.2">
      <c r="B535" s="27"/>
    </row>
    <row r="536" spans="2:2" x14ac:dyDescent="0.2">
      <c r="B536" s="27"/>
    </row>
    <row r="537" spans="2:2" x14ac:dyDescent="0.2">
      <c r="B537" s="27"/>
    </row>
    <row r="538" spans="2:2" x14ac:dyDescent="0.2">
      <c r="B538" s="27"/>
    </row>
    <row r="539" spans="2:2" x14ac:dyDescent="0.2">
      <c r="B539" s="27"/>
    </row>
    <row r="540" spans="2:2" x14ac:dyDescent="0.2">
      <c r="B540" s="27"/>
    </row>
    <row r="541" spans="2:2" x14ac:dyDescent="0.2">
      <c r="B541" s="27"/>
    </row>
    <row r="542" spans="2:2" x14ac:dyDescent="0.2">
      <c r="B542" s="27"/>
    </row>
    <row r="543" spans="2:2" x14ac:dyDescent="0.2">
      <c r="B543" s="27"/>
    </row>
    <row r="544" spans="2:2" x14ac:dyDescent="0.2">
      <c r="B544" s="27"/>
    </row>
    <row r="545" spans="2:2" x14ac:dyDescent="0.2">
      <c r="B545" s="27"/>
    </row>
    <row r="546" spans="2:2" x14ac:dyDescent="0.2">
      <c r="B546" s="27"/>
    </row>
    <row r="547" spans="2:2" x14ac:dyDescent="0.2">
      <c r="B547" s="27"/>
    </row>
    <row r="548" spans="2:2" x14ac:dyDescent="0.2">
      <c r="B548" s="27"/>
    </row>
    <row r="549" spans="2:2" x14ac:dyDescent="0.2">
      <c r="B549" s="27"/>
    </row>
    <row r="550" spans="2:2" x14ac:dyDescent="0.2">
      <c r="B550" s="27"/>
    </row>
    <row r="551" spans="2:2" x14ac:dyDescent="0.2">
      <c r="B551" s="27"/>
    </row>
    <row r="552" spans="2:2" x14ac:dyDescent="0.2">
      <c r="B552" s="27"/>
    </row>
    <row r="553" spans="2:2" x14ac:dyDescent="0.2">
      <c r="B553" s="27"/>
    </row>
    <row r="554" spans="2:2" x14ac:dyDescent="0.2">
      <c r="B554" s="27"/>
    </row>
    <row r="555" spans="2:2" x14ac:dyDescent="0.2">
      <c r="B555" s="27"/>
    </row>
    <row r="556" spans="2:2" x14ac:dyDescent="0.2">
      <c r="B556" s="27"/>
    </row>
    <row r="557" spans="2:2" x14ac:dyDescent="0.2">
      <c r="B557" s="27"/>
    </row>
    <row r="558" spans="2:2" x14ac:dyDescent="0.2">
      <c r="B558" s="27"/>
    </row>
    <row r="559" spans="2:2" x14ac:dyDescent="0.2">
      <c r="B559" s="27"/>
    </row>
    <row r="560" spans="2:2" x14ac:dyDescent="0.2">
      <c r="B560" s="27"/>
    </row>
    <row r="561" spans="2:2" x14ac:dyDescent="0.2">
      <c r="B561" s="27"/>
    </row>
    <row r="562" spans="2:2" x14ac:dyDescent="0.2">
      <c r="B562" s="27"/>
    </row>
    <row r="563" spans="2:2" x14ac:dyDescent="0.2">
      <c r="B563" s="27"/>
    </row>
    <row r="564" spans="2:2" x14ac:dyDescent="0.2">
      <c r="B564" s="27"/>
    </row>
    <row r="565" spans="2:2" x14ac:dyDescent="0.2">
      <c r="B565" s="27"/>
    </row>
    <row r="566" spans="2:2" x14ac:dyDescent="0.2">
      <c r="B566" s="27"/>
    </row>
    <row r="567" spans="2:2" x14ac:dyDescent="0.2">
      <c r="B567" s="27"/>
    </row>
    <row r="568" spans="2:2" x14ac:dyDescent="0.2">
      <c r="B568" s="27"/>
    </row>
    <row r="569" spans="2:2" x14ac:dyDescent="0.2">
      <c r="B569" s="27"/>
    </row>
    <row r="570" spans="2:2" x14ac:dyDescent="0.2">
      <c r="B570" s="27"/>
    </row>
    <row r="571" spans="2:2" x14ac:dyDescent="0.2">
      <c r="B571" s="27"/>
    </row>
    <row r="572" spans="2:2" x14ac:dyDescent="0.2">
      <c r="B572" s="27"/>
    </row>
    <row r="573" spans="2:2" x14ac:dyDescent="0.2">
      <c r="B573" s="27"/>
    </row>
    <row r="574" spans="2:2" x14ac:dyDescent="0.2">
      <c r="B574" s="27"/>
    </row>
    <row r="575" spans="2:2" x14ac:dyDescent="0.2">
      <c r="B575" s="27"/>
    </row>
    <row r="576" spans="2:2" x14ac:dyDescent="0.2">
      <c r="B576" s="27"/>
    </row>
    <row r="577" spans="2:2" x14ac:dyDescent="0.2">
      <c r="B577" s="27"/>
    </row>
    <row r="578" spans="2:2" x14ac:dyDescent="0.2">
      <c r="B578" s="27"/>
    </row>
    <row r="579" spans="2:2" x14ac:dyDescent="0.2">
      <c r="B579" s="27"/>
    </row>
    <row r="580" spans="2:2" x14ac:dyDescent="0.2">
      <c r="B580" s="27"/>
    </row>
    <row r="581" spans="2:2" x14ac:dyDescent="0.2">
      <c r="B581" s="27"/>
    </row>
    <row r="582" spans="2:2" x14ac:dyDescent="0.2">
      <c r="B582" s="27"/>
    </row>
    <row r="583" spans="2:2" x14ac:dyDescent="0.2">
      <c r="B583" s="27"/>
    </row>
    <row r="584" spans="2:2" x14ac:dyDescent="0.2">
      <c r="B584" s="27"/>
    </row>
    <row r="585" spans="2:2" x14ac:dyDescent="0.2">
      <c r="B585" s="27"/>
    </row>
    <row r="586" spans="2:2" x14ac:dyDescent="0.2">
      <c r="B586" s="27"/>
    </row>
    <row r="587" spans="2:2" x14ac:dyDescent="0.2">
      <c r="B587" s="27"/>
    </row>
    <row r="588" spans="2:2" x14ac:dyDescent="0.2">
      <c r="B588" s="27"/>
    </row>
    <row r="589" spans="2:2" x14ac:dyDescent="0.2">
      <c r="B589" s="27"/>
    </row>
    <row r="590" spans="2:2" x14ac:dyDescent="0.2">
      <c r="B590" s="27"/>
    </row>
    <row r="591" spans="2:2" x14ac:dyDescent="0.2">
      <c r="B591" s="27"/>
    </row>
    <row r="592" spans="2:2" x14ac:dyDescent="0.2">
      <c r="B592" s="27"/>
    </row>
    <row r="593" spans="2:2" x14ac:dyDescent="0.2">
      <c r="B593" s="27"/>
    </row>
    <row r="594" spans="2:2" x14ac:dyDescent="0.2">
      <c r="B594" s="27"/>
    </row>
    <row r="595" spans="2:2" x14ac:dyDescent="0.2">
      <c r="B595" s="27"/>
    </row>
    <row r="596" spans="2:2" x14ac:dyDescent="0.2">
      <c r="B596" s="27"/>
    </row>
    <row r="597" spans="2:2" x14ac:dyDescent="0.2">
      <c r="B597" s="27"/>
    </row>
    <row r="598" spans="2:2" x14ac:dyDescent="0.2">
      <c r="B598" s="27"/>
    </row>
    <row r="599" spans="2:2" x14ac:dyDescent="0.2">
      <c r="B599" s="27"/>
    </row>
    <row r="600" spans="2:2" x14ac:dyDescent="0.2">
      <c r="B600" s="27"/>
    </row>
    <row r="601" spans="2:2" x14ac:dyDescent="0.2">
      <c r="B601" s="27"/>
    </row>
    <row r="602" spans="2:2" x14ac:dyDescent="0.2">
      <c r="B602" s="27"/>
    </row>
    <row r="603" spans="2:2" x14ac:dyDescent="0.2">
      <c r="B603" s="27"/>
    </row>
    <row r="604" spans="2:2" x14ac:dyDescent="0.2">
      <c r="B604" s="27"/>
    </row>
    <row r="605" spans="2:2" x14ac:dyDescent="0.2">
      <c r="B605" s="27"/>
    </row>
    <row r="606" spans="2:2" x14ac:dyDescent="0.2">
      <c r="B606" s="27"/>
    </row>
    <row r="607" spans="2:2" x14ac:dyDescent="0.2">
      <c r="B607" s="27"/>
    </row>
    <row r="608" spans="2:2" x14ac:dyDescent="0.2">
      <c r="B608" s="27"/>
    </row>
    <row r="609" spans="2:2" x14ac:dyDescent="0.2">
      <c r="B609" s="27"/>
    </row>
    <row r="610" spans="2:2" x14ac:dyDescent="0.2">
      <c r="B610" s="27"/>
    </row>
    <row r="611" spans="2:2" x14ac:dyDescent="0.2">
      <c r="B611" s="27"/>
    </row>
    <row r="612" spans="2:2" x14ac:dyDescent="0.2">
      <c r="B612" s="27"/>
    </row>
    <row r="613" spans="2:2" x14ac:dyDescent="0.2">
      <c r="B613" s="27"/>
    </row>
    <row r="614" spans="2:2" x14ac:dyDescent="0.2">
      <c r="B614" s="27"/>
    </row>
    <row r="615" spans="2:2" x14ac:dyDescent="0.2">
      <c r="B615" s="27"/>
    </row>
    <row r="616" spans="2:2" x14ac:dyDescent="0.2">
      <c r="B616" s="27"/>
    </row>
    <row r="617" spans="2:2" x14ac:dyDescent="0.2">
      <c r="B617" s="27"/>
    </row>
    <row r="618" spans="2:2" x14ac:dyDescent="0.2">
      <c r="B618" s="27"/>
    </row>
    <row r="619" spans="2:2" x14ac:dyDescent="0.2">
      <c r="B619" s="27"/>
    </row>
    <row r="620" spans="2:2" x14ac:dyDescent="0.2">
      <c r="B620" s="27"/>
    </row>
    <row r="621" spans="2:2" x14ac:dyDescent="0.2">
      <c r="B621" s="27"/>
    </row>
    <row r="622" spans="2:2" x14ac:dyDescent="0.2">
      <c r="B622" s="27"/>
    </row>
    <row r="623" spans="2:2" x14ac:dyDescent="0.2">
      <c r="B623" s="27"/>
    </row>
    <row r="624" spans="2:2" x14ac:dyDescent="0.2">
      <c r="B624" s="27"/>
    </row>
    <row r="625" spans="2:2" x14ac:dyDescent="0.2">
      <c r="B625" s="27"/>
    </row>
    <row r="626" spans="2:2" x14ac:dyDescent="0.2">
      <c r="B626" s="27"/>
    </row>
    <row r="627" spans="2:2" x14ac:dyDescent="0.2">
      <c r="B627" s="27"/>
    </row>
    <row r="628" spans="2:2" x14ac:dyDescent="0.2">
      <c r="B628" s="27"/>
    </row>
    <row r="629" spans="2:2" x14ac:dyDescent="0.2">
      <c r="B629" s="27"/>
    </row>
    <row r="630" spans="2:2" x14ac:dyDescent="0.2">
      <c r="B630" s="27"/>
    </row>
    <row r="631" spans="2:2" x14ac:dyDescent="0.2">
      <c r="B631" s="27"/>
    </row>
    <row r="632" spans="2:2" x14ac:dyDescent="0.2">
      <c r="B632" s="27"/>
    </row>
    <row r="633" spans="2:2" x14ac:dyDescent="0.2">
      <c r="B633" s="27"/>
    </row>
    <row r="634" spans="2:2" x14ac:dyDescent="0.2">
      <c r="B634" s="27"/>
    </row>
    <row r="635" spans="2:2" x14ac:dyDescent="0.2">
      <c r="B635" s="27"/>
    </row>
    <row r="636" spans="2:2" x14ac:dyDescent="0.2">
      <c r="B636" s="27"/>
    </row>
    <row r="637" spans="2:2" x14ac:dyDescent="0.2">
      <c r="B637" s="27"/>
    </row>
    <row r="638" spans="2:2" x14ac:dyDescent="0.2">
      <c r="B638" s="27"/>
    </row>
    <row r="639" spans="2:2" x14ac:dyDescent="0.2">
      <c r="B639" s="27"/>
    </row>
    <row r="640" spans="2:2" x14ac:dyDescent="0.2">
      <c r="B640" s="27"/>
    </row>
    <row r="641" spans="2:2" x14ac:dyDescent="0.2">
      <c r="B641" s="27"/>
    </row>
    <row r="642" spans="2:2" x14ac:dyDescent="0.2">
      <c r="B642" s="27"/>
    </row>
    <row r="643" spans="2:2" x14ac:dyDescent="0.2">
      <c r="B643" s="27"/>
    </row>
    <row r="644" spans="2:2" x14ac:dyDescent="0.2">
      <c r="B644" s="27"/>
    </row>
    <row r="645" spans="2:2" x14ac:dyDescent="0.2">
      <c r="B645" s="27"/>
    </row>
    <row r="646" spans="2:2" x14ac:dyDescent="0.2">
      <c r="B646" s="27"/>
    </row>
    <row r="647" spans="2:2" x14ac:dyDescent="0.2">
      <c r="B647" s="27"/>
    </row>
    <row r="648" spans="2:2" x14ac:dyDescent="0.2">
      <c r="B648" s="27"/>
    </row>
    <row r="649" spans="2:2" x14ac:dyDescent="0.2">
      <c r="B649" s="27"/>
    </row>
    <row r="650" spans="2:2" x14ac:dyDescent="0.2">
      <c r="B650" s="27"/>
    </row>
    <row r="651" spans="2:2" x14ac:dyDescent="0.2">
      <c r="B651" s="27"/>
    </row>
    <row r="652" spans="2:2" x14ac:dyDescent="0.2">
      <c r="B652" s="27"/>
    </row>
    <row r="653" spans="2:2" x14ac:dyDescent="0.2">
      <c r="B653" s="27"/>
    </row>
    <row r="654" spans="2:2" x14ac:dyDescent="0.2">
      <c r="B654" s="27"/>
    </row>
    <row r="655" spans="2:2" x14ac:dyDescent="0.2">
      <c r="B655" s="27"/>
    </row>
    <row r="656" spans="2:2" x14ac:dyDescent="0.2">
      <c r="B656" s="27"/>
    </row>
    <row r="657" spans="2:2" x14ac:dyDescent="0.2">
      <c r="B657" s="27"/>
    </row>
    <row r="658" spans="2:2" x14ac:dyDescent="0.2">
      <c r="B658" s="27"/>
    </row>
    <row r="659" spans="2:2" x14ac:dyDescent="0.2">
      <c r="B659" s="27"/>
    </row>
    <row r="660" spans="2:2" x14ac:dyDescent="0.2">
      <c r="B660" s="27"/>
    </row>
    <row r="661" spans="2:2" x14ac:dyDescent="0.2">
      <c r="B661" s="27"/>
    </row>
    <row r="662" spans="2:2" x14ac:dyDescent="0.2">
      <c r="B662" s="27"/>
    </row>
    <row r="663" spans="2:2" x14ac:dyDescent="0.2">
      <c r="B663" s="27"/>
    </row>
    <row r="664" spans="2:2" x14ac:dyDescent="0.2">
      <c r="B664" s="27"/>
    </row>
    <row r="665" spans="2:2" x14ac:dyDescent="0.2">
      <c r="B665" s="27"/>
    </row>
    <row r="666" spans="2:2" x14ac:dyDescent="0.2">
      <c r="B666" s="27"/>
    </row>
    <row r="667" spans="2:2" x14ac:dyDescent="0.2">
      <c r="B667" s="27"/>
    </row>
    <row r="668" spans="2:2" x14ac:dyDescent="0.2">
      <c r="B668" s="27"/>
    </row>
    <row r="669" spans="2:2" x14ac:dyDescent="0.2">
      <c r="B669" s="27"/>
    </row>
    <row r="670" spans="2:2" x14ac:dyDescent="0.2">
      <c r="B670" s="27"/>
    </row>
    <row r="671" spans="2:2" x14ac:dyDescent="0.2">
      <c r="B671" s="27"/>
    </row>
    <row r="672" spans="2:2" x14ac:dyDescent="0.2">
      <c r="B672" s="27"/>
    </row>
    <row r="673" spans="2:2" x14ac:dyDescent="0.2">
      <c r="B673" s="27"/>
    </row>
    <row r="674" spans="2:2" x14ac:dyDescent="0.2">
      <c r="B674" s="27"/>
    </row>
    <row r="675" spans="2:2" x14ac:dyDescent="0.2">
      <c r="B675" s="27"/>
    </row>
    <row r="676" spans="2:2" x14ac:dyDescent="0.2">
      <c r="B676" s="27"/>
    </row>
    <row r="677" spans="2:2" x14ac:dyDescent="0.2">
      <c r="B677" s="27"/>
    </row>
    <row r="678" spans="2:2" x14ac:dyDescent="0.2">
      <c r="B678" s="27"/>
    </row>
    <row r="679" spans="2:2" x14ac:dyDescent="0.2">
      <c r="B679" s="27"/>
    </row>
    <row r="680" spans="2:2" x14ac:dyDescent="0.2">
      <c r="B680" s="27"/>
    </row>
    <row r="681" spans="2:2" x14ac:dyDescent="0.2">
      <c r="B681" s="27"/>
    </row>
    <row r="682" spans="2:2" x14ac:dyDescent="0.2">
      <c r="B682" s="27"/>
    </row>
    <row r="683" spans="2:2" x14ac:dyDescent="0.2">
      <c r="B683" s="27"/>
    </row>
    <row r="684" spans="2:2" x14ac:dyDescent="0.2">
      <c r="B684" s="27"/>
    </row>
    <row r="685" spans="2:2" x14ac:dyDescent="0.2">
      <c r="B685" s="27"/>
    </row>
    <row r="686" spans="2:2" x14ac:dyDescent="0.2">
      <c r="B686" s="27"/>
    </row>
    <row r="687" spans="2:2" x14ac:dyDescent="0.2">
      <c r="B687" s="27"/>
    </row>
    <row r="688" spans="2:2" x14ac:dyDescent="0.2">
      <c r="B688" s="27"/>
    </row>
    <row r="689" spans="2:2" x14ac:dyDescent="0.2">
      <c r="B689" s="27"/>
    </row>
    <row r="690" spans="2:2" x14ac:dyDescent="0.2">
      <c r="B690" s="27"/>
    </row>
    <row r="691" spans="2:2" x14ac:dyDescent="0.2">
      <c r="B691" s="27"/>
    </row>
    <row r="692" spans="2:2" x14ac:dyDescent="0.2">
      <c r="B692" s="27"/>
    </row>
    <row r="693" spans="2:2" x14ac:dyDescent="0.2">
      <c r="B693" s="27"/>
    </row>
    <row r="694" spans="2:2" x14ac:dyDescent="0.2">
      <c r="B694" s="27"/>
    </row>
    <row r="695" spans="2:2" x14ac:dyDescent="0.2">
      <c r="B695" s="27"/>
    </row>
    <row r="696" spans="2:2" x14ac:dyDescent="0.2">
      <c r="B696" s="27"/>
    </row>
    <row r="697" spans="2:2" x14ac:dyDescent="0.2">
      <c r="B697" s="27"/>
    </row>
    <row r="698" spans="2:2" x14ac:dyDescent="0.2">
      <c r="B698" s="27"/>
    </row>
    <row r="699" spans="2:2" x14ac:dyDescent="0.2">
      <c r="B699" s="27"/>
    </row>
    <row r="700" spans="2:2" x14ac:dyDescent="0.2">
      <c r="B700" s="27"/>
    </row>
    <row r="701" spans="2:2" x14ac:dyDescent="0.2">
      <c r="B701" s="27"/>
    </row>
    <row r="702" spans="2:2" x14ac:dyDescent="0.2">
      <c r="B702" s="27"/>
    </row>
    <row r="703" spans="2:2" x14ac:dyDescent="0.2">
      <c r="B703" s="27"/>
    </row>
    <row r="704" spans="2:2" x14ac:dyDescent="0.2">
      <c r="B704" s="27"/>
    </row>
    <row r="705" spans="2:2" x14ac:dyDescent="0.2">
      <c r="B705" s="27"/>
    </row>
    <row r="706" spans="2:2" x14ac:dyDescent="0.2">
      <c r="B706" s="27"/>
    </row>
    <row r="707" spans="2:2" x14ac:dyDescent="0.2">
      <c r="B707" s="27"/>
    </row>
    <row r="708" spans="2:2" x14ac:dyDescent="0.2">
      <c r="B708" s="27"/>
    </row>
    <row r="709" spans="2:2" x14ac:dyDescent="0.2">
      <c r="B709" s="27"/>
    </row>
    <row r="710" spans="2:2" x14ac:dyDescent="0.2">
      <c r="B710" s="27"/>
    </row>
    <row r="711" spans="2:2" x14ac:dyDescent="0.2">
      <c r="B711" s="27"/>
    </row>
    <row r="712" spans="2:2" x14ac:dyDescent="0.2">
      <c r="B712" s="27"/>
    </row>
    <row r="713" spans="2:2" x14ac:dyDescent="0.2">
      <c r="B713" s="27"/>
    </row>
    <row r="714" spans="2:2" x14ac:dyDescent="0.2">
      <c r="B714" s="27"/>
    </row>
    <row r="715" spans="2:2" x14ac:dyDescent="0.2">
      <c r="B715" s="27"/>
    </row>
    <row r="716" spans="2:2" x14ac:dyDescent="0.2">
      <c r="B716" s="27"/>
    </row>
    <row r="717" spans="2:2" x14ac:dyDescent="0.2">
      <c r="B717" s="27"/>
    </row>
    <row r="718" spans="2:2" x14ac:dyDescent="0.2">
      <c r="B718" s="27"/>
    </row>
    <row r="719" spans="2:2" x14ac:dyDescent="0.2">
      <c r="B719" s="27"/>
    </row>
    <row r="720" spans="2:2" x14ac:dyDescent="0.2">
      <c r="B720" s="27"/>
    </row>
    <row r="721" spans="2:2" x14ac:dyDescent="0.2">
      <c r="B721" s="27"/>
    </row>
    <row r="722" spans="2:2" x14ac:dyDescent="0.2">
      <c r="B722" s="27"/>
    </row>
    <row r="723" spans="2:2" x14ac:dyDescent="0.2">
      <c r="B723" s="27"/>
    </row>
    <row r="724" spans="2:2" x14ac:dyDescent="0.2">
      <c r="B724" s="27"/>
    </row>
    <row r="725" spans="2:2" x14ac:dyDescent="0.2">
      <c r="B725" s="27"/>
    </row>
    <row r="726" spans="2:2" x14ac:dyDescent="0.2">
      <c r="B726" s="27"/>
    </row>
    <row r="727" spans="2:2" x14ac:dyDescent="0.2">
      <c r="B727" s="27"/>
    </row>
    <row r="728" spans="2:2" x14ac:dyDescent="0.2">
      <c r="B728" s="27"/>
    </row>
    <row r="729" spans="2:2" x14ac:dyDescent="0.2">
      <c r="B729" s="27"/>
    </row>
    <row r="730" spans="2:2" x14ac:dyDescent="0.2">
      <c r="B730" s="27"/>
    </row>
    <row r="731" spans="2:2" x14ac:dyDescent="0.2">
      <c r="B731" s="27"/>
    </row>
    <row r="732" spans="2:2" x14ac:dyDescent="0.2">
      <c r="B732" s="27"/>
    </row>
    <row r="733" spans="2:2" x14ac:dyDescent="0.2">
      <c r="B733" s="27"/>
    </row>
    <row r="734" spans="2:2" x14ac:dyDescent="0.2">
      <c r="B734" s="27"/>
    </row>
    <row r="735" spans="2:2" x14ac:dyDescent="0.2">
      <c r="B735" s="27"/>
    </row>
    <row r="736" spans="2:2" x14ac:dyDescent="0.2">
      <c r="B736" s="27"/>
    </row>
    <row r="737" spans="2:2" x14ac:dyDescent="0.2">
      <c r="B737" s="27"/>
    </row>
    <row r="738" spans="2:2" x14ac:dyDescent="0.2">
      <c r="B738" s="27"/>
    </row>
    <row r="739" spans="2:2" x14ac:dyDescent="0.2">
      <c r="B739" s="27"/>
    </row>
    <row r="740" spans="2:2" x14ac:dyDescent="0.2">
      <c r="B740" s="27"/>
    </row>
    <row r="741" spans="2:2" x14ac:dyDescent="0.2">
      <c r="B741" s="27"/>
    </row>
    <row r="742" spans="2:2" x14ac:dyDescent="0.2">
      <c r="B742" s="27"/>
    </row>
    <row r="743" spans="2:2" x14ac:dyDescent="0.2">
      <c r="B743" s="27"/>
    </row>
    <row r="744" spans="2:2" x14ac:dyDescent="0.2">
      <c r="B744" s="27"/>
    </row>
    <row r="745" spans="2:2" x14ac:dyDescent="0.2">
      <c r="B745" s="27"/>
    </row>
    <row r="746" spans="2:2" x14ac:dyDescent="0.2">
      <c r="B746" s="27"/>
    </row>
    <row r="747" spans="2:2" x14ac:dyDescent="0.2">
      <c r="B747" s="27"/>
    </row>
    <row r="748" spans="2:2" x14ac:dyDescent="0.2">
      <c r="B748" s="27"/>
    </row>
    <row r="749" spans="2:2" x14ac:dyDescent="0.2">
      <c r="B749" s="27"/>
    </row>
    <row r="750" spans="2:2" x14ac:dyDescent="0.2">
      <c r="B750" s="27"/>
    </row>
    <row r="751" spans="2:2" x14ac:dyDescent="0.2">
      <c r="B751" s="27"/>
    </row>
    <row r="752" spans="2:2" x14ac:dyDescent="0.2">
      <c r="B752" s="27"/>
    </row>
    <row r="753" spans="2:2" x14ac:dyDescent="0.2">
      <c r="B753" s="27"/>
    </row>
    <row r="754" spans="2:2" x14ac:dyDescent="0.2">
      <c r="B754" s="27"/>
    </row>
    <row r="755" spans="2:2" x14ac:dyDescent="0.2">
      <c r="B755" s="27"/>
    </row>
    <row r="756" spans="2:2" x14ac:dyDescent="0.2">
      <c r="B756" s="27"/>
    </row>
    <row r="757" spans="2:2" x14ac:dyDescent="0.2">
      <c r="B757" s="27"/>
    </row>
    <row r="758" spans="2:2" x14ac:dyDescent="0.2">
      <c r="B758" s="27"/>
    </row>
    <row r="759" spans="2:2" x14ac:dyDescent="0.2">
      <c r="B759" s="27"/>
    </row>
    <row r="760" spans="2:2" x14ac:dyDescent="0.2">
      <c r="B760" s="27"/>
    </row>
    <row r="761" spans="2:2" x14ac:dyDescent="0.2">
      <c r="B761" s="27"/>
    </row>
    <row r="762" spans="2:2" x14ac:dyDescent="0.2">
      <c r="B762" s="27"/>
    </row>
    <row r="763" spans="2:2" x14ac:dyDescent="0.2">
      <c r="B763" s="27"/>
    </row>
    <row r="764" spans="2:2" x14ac:dyDescent="0.2">
      <c r="B764" s="27"/>
    </row>
    <row r="765" spans="2:2" x14ac:dyDescent="0.2">
      <c r="B765" s="27"/>
    </row>
    <row r="766" spans="2:2" x14ac:dyDescent="0.2">
      <c r="B766" s="27"/>
    </row>
    <row r="767" spans="2:2" x14ac:dyDescent="0.2">
      <c r="B767" s="27"/>
    </row>
    <row r="768" spans="2:2" x14ac:dyDescent="0.2">
      <c r="B768" s="27"/>
    </row>
    <row r="769" spans="2:2" x14ac:dyDescent="0.2">
      <c r="B769" s="27"/>
    </row>
    <row r="770" spans="2:2" x14ac:dyDescent="0.2">
      <c r="B770" s="27"/>
    </row>
    <row r="771" spans="2:2" x14ac:dyDescent="0.2">
      <c r="B771" s="27"/>
    </row>
    <row r="772" spans="2:2" x14ac:dyDescent="0.2">
      <c r="B772" s="27"/>
    </row>
    <row r="773" spans="2:2" x14ac:dyDescent="0.2">
      <c r="B773" s="27"/>
    </row>
    <row r="774" spans="2:2" x14ac:dyDescent="0.2">
      <c r="B774" s="27"/>
    </row>
    <row r="775" spans="2:2" x14ac:dyDescent="0.2">
      <c r="B775" s="27"/>
    </row>
    <row r="776" spans="2:2" x14ac:dyDescent="0.2">
      <c r="B776" s="27"/>
    </row>
    <row r="777" spans="2:2" x14ac:dyDescent="0.2">
      <c r="B777" s="27"/>
    </row>
    <row r="778" spans="2:2" x14ac:dyDescent="0.2">
      <c r="B778" s="27"/>
    </row>
    <row r="779" spans="2:2" x14ac:dyDescent="0.2">
      <c r="B779" s="27"/>
    </row>
    <row r="780" spans="2:2" x14ac:dyDescent="0.2">
      <c r="B780" s="27"/>
    </row>
    <row r="781" spans="2:2" x14ac:dyDescent="0.2">
      <c r="B781" s="27"/>
    </row>
    <row r="782" spans="2:2" x14ac:dyDescent="0.2">
      <c r="B782" s="27"/>
    </row>
    <row r="783" spans="2:2" x14ac:dyDescent="0.2">
      <c r="B783" s="27"/>
    </row>
    <row r="784" spans="2:2" x14ac:dyDescent="0.2">
      <c r="B784" s="27"/>
    </row>
    <row r="785" spans="2:2" x14ac:dyDescent="0.2">
      <c r="B785" s="27"/>
    </row>
    <row r="786" spans="2:2" x14ac:dyDescent="0.2">
      <c r="B786" s="27"/>
    </row>
    <row r="787" spans="2:2" x14ac:dyDescent="0.2">
      <c r="B787" s="27"/>
    </row>
    <row r="788" spans="2:2" x14ac:dyDescent="0.2">
      <c r="B788" s="27"/>
    </row>
    <row r="789" spans="2:2" x14ac:dyDescent="0.2">
      <c r="B789" s="27"/>
    </row>
    <row r="790" spans="2:2" x14ac:dyDescent="0.2">
      <c r="B790" s="27"/>
    </row>
    <row r="791" spans="2:2" x14ac:dyDescent="0.2">
      <c r="B791" s="27"/>
    </row>
    <row r="792" spans="2:2" x14ac:dyDescent="0.2">
      <c r="B792" s="27"/>
    </row>
    <row r="793" spans="2:2" x14ac:dyDescent="0.2">
      <c r="B793" s="27"/>
    </row>
    <row r="794" spans="2:2" x14ac:dyDescent="0.2">
      <c r="B794" s="27"/>
    </row>
    <row r="795" spans="2:2" x14ac:dyDescent="0.2">
      <c r="B795" s="27"/>
    </row>
    <row r="796" spans="2:2" x14ac:dyDescent="0.2">
      <c r="B796" s="27"/>
    </row>
    <row r="797" spans="2:2" x14ac:dyDescent="0.2">
      <c r="B797" s="27"/>
    </row>
    <row r="798" spans="2:2" x14ac:dyDescent="0.2">
      <c r="B798" s="27"/>
    </row>
    <row r="799" spans="2:2" x14ac:dyDescent="0.2">
      <c r="B799" s="27"/>
    </row>
    <row r="800" spans="2:2" x14ac:dyDescent="0.2">
      <c r="B800" s="27"/>
    </row>
    <row r="801" spans="2:2" x14ac:dyDescent="0.2">
      <c r="B801" s="27"/>
    </row>
    <row r="802" spans="2:2" x14ac:dyDescent="0.2">
      <c r="B802" s="27"/>
    </row>
    <row r="803" spans="2:2" x14ac:dyDescent="0.2">
      <c r="B803" s="27"/>
    </row>
    <row r="804" spans="2:2" x14ac:dyDescent="0.2">
      <c r="B804" s="27"/>
    </row>
    <row r="805" spans="2:2" x14ac:dyDescent="0.2">
      <c r="B805" s="27"/>
    </row>
    <row r="806" spans="2:2" x14ac:dyDescent="0.2">
      <c r="B806" s="27"/>
    </row>
    <row r="807" spans="2:2" x14ac:dyDescent="0.2">
      <c r="B807" s="27"/>
    </row>
    <row r="808" spans="2:2" x14ac:dyDescent="0.2">
      <c r="B808" s="27"/>
    </row>
    <row r="809" spans="2:2" x14ac:dyDescent="0.2">
      <c r="B809" s="27"/>
    </row>
    <row r="810" spans="2:2" x14ac:dyDescent="0.2">
      <c r="B810" s="27"/>
    </row>
    <row r="811" spans="2:2" x14ac:dyDescent="0.2">
      <c r="B811" s="27"/>
    </row>
    <row r="812" spans="2:2" x14ac:dyDescent="0.2">
      <c r="B812" s="27"/>
    </row>
    <row r="813" spans="2:2" x14ac:dyDescent="0.2">
      <c r="B813" s="27"/>
    </row>
    <row r="814" spans="2:2" x14ac:dyDescent="0.2">
      <c r="B814" s="27"/>
    </row>
    <row r="815" spans="2:2" x14ac:dyDescent="0.2">
      <c r="B815" s="27"/>
    </row>
    <row r="816" spans="2:2" x14ac:dyDescent="0.2">
      <c r="B816" s="27"/>
    </row>
    <row r="817" spans="2:2" x14ac:dyDescent="0.2">
      <c r="B817" s="27"/>
    </row>
    <row r="818" spans="2:2" x14ac:dyDescent="0.2">
      <c r="B818" s="27"/>
    </row>
    <row r="819" spans="2:2" x14ac:dyDescent="0.2">
      <c r="B819" s="27"/>
    </row>
    <row r="820" spans="2:2" x14ac:dyDescent="0.2">
      <c r="B820" s="27"/>
    </row>
    <row r="821" spans="2:2" x14ac:dyDescent="0.2">
      <c r="B821" s="27"/>
    </row>
    <row r="822" spans="2:2" x14ac:dyDescent="0.2">
      <c r="B822" s="27"/>
    </row>
    <row r="823" spans="2:2" x14ac:dyDescent="0.2">
      <c r="B823" s="27"/>
    </row>
    <row r="824" spans="2:2" x14ac:dyDescent="0.2">
      <c r="B824" s="27"/>
    </row>
    <row r="825" spans="2:2" x14ac:dyDescent="0.2">
      <c r="B825" s="27"/>
    </row>
    <row r="826" spans="2:2" x14ac:dyDescent="0.2">
      <c r="B826" s="27"/>
    </row>
    <row r="827" spans="2:2" x14ac:dyDescent="0.2">
      <c r="B827" s="27"/>
    </row>
    <row r="828" spans="2:2" x14ac:dyDescent="0.2">
      <c r="B828" s="27"/>
    </row>
    <row r="829" spans="2:2" x14ac:dyDescent="0.2">
      <c r="B829" s="27"/>
    </row>
    <row r="830" spans="2:2" x14ac:dyDescent="0.2">
      <c r="B830" s="27"/>
    </row>
    <row r="831" spans="2:2" x14ac:dyDescent="0.2">
      <c r="B831" s="27"/>
    </row>
    <row r="832" spans="2:2" x14ac:dyDescent="0.2">
      <c r="B832" s="27"/>
    </row>
    <row r="833" spans="2:2" x14ac:dyDescent="0.2">
      <c r="B833" s="27"/>
    </row>
    <row r="834" spans="2:2" x14ac:dyDescent="0.2">
      <c r="B834" s="27"/>
    </row>
    <row r="835" spans="2:2" x14ac:dyDescent="0.2">
      <c r="B835" s="27"/>
    </row>
    <row r="836" spans="2:2" x14ac:dyDescent="0.2">
      <c r="B836" s="27"/>
    </row>
    <row r="837" spans="2:2" x14ac:dyDescent="0.2">
      <c r="B837" s="27"/>
    </row>
    <row r="838" spans="2:2" x14ac:dyDescent="0.2">
      <c r="B838" s="27"/>
    </row>
    <row r="839" spans="2:2" x14ac:dyDescent="0.2">
      <c r="B839" s="27"/>
    </row>
    <row r="840" spans="2:2" x14ac:dyDescent="0.2">
      <c r="B840" s="27"/>
    </row>
    <row r="841" spans="2:2" x14ac:dyDescent="0.2">
      <c r="B841" s="27"/>
    </row>
    <row r="842" spans="2:2" x14ac:dyDescent="0.2">
      <c r="B842" s="27"/>
    </row>
    <row r="843" spans="2:2" x14ac:dyDescent="0.2">
      <c r="B843" s="27"/>
    </row>
    <row r="844" spans="2:2" x14ac:dyDescent="0.2">
      <c r="B844" s="27"/>
    </row>
    <row r="845" spans="2:2" x14ac:dyDescent="0.2">
      <c r="B845" s="27"/>
    </row>
    <row r="846" spans="2:2" x14ac:dyDescent="0.2">
      <c r="B846" s="27"/>
    </row>
    <row r="847" spans="2:2" x14ac:dyDescent="0.2">
      <c r="B847" s="27"/>
    </row>
    <row r="848" spans="2:2" x14ac:dyDescent="0.2">
      <c r="B848" s="27"/>
    </row>
    <row r="849" spans="2:2" x14ac:dyDescent="0.2">
      <c r="B849" s="27"/>
    </row>
  </sheetData>
  <sheetProtection selectLockedCells="1"/>
  <mergeCells count="39">
    <mergeCell ref="J47:J48"/>
    <mergeCell ref="K47:K48"/>
    <mergeCell ref="D49:D50"/>
    <mergeCell ref="E49:E50"/>
    <mergeCell ref="F49:F50"/>
    <mergeCell ref="G49:G50"/>
    <mergeCell ref="H49:H50"/>
    <mergeCell ref="I49:I50"/>
    <mergeCell ref="J49:J50"/>
    <mergeCell ref="K49:K50"/>
    <mergeCell ref="C49:C50"/>
    <mergeCell ref="B47:B48"/>
    <mergeCell ref="B49:B50"/>
    <mergeCell ref="D47:D48"/>
    <mergeCell ref="E47:E48"/>
    <mergeCell ref="B3:K3"/>
    <mergeCell ref="C45:C46"/>
    <mergeCell ref="C47:C48"/>
    <mergeCell ref="B45:B46"/>
    <mergeCell ref="D45:D46"/>
    <mergeCell ref="E45:E46"/>
    <mergeCell ref="F45:F46"/>
    <mergeCell ref="G45:G46"/>
    <mergeCell ref="H45:H46"/>
    <mergeCell ref="I45:I46"/>
    <mergeCell ref="J45:J46"/>
    <mergeCell ref="K45:K46"/>
    <mergeCell ref="F47:F48"/>
    <mergeCell ref="G47:G48"/>
    <mergeCell ref="H47:H48"/>
    <mergeCell ref="I47:I48"/>
    <mergeCell ref="I51:I52"/>
    <mergeCell ref="J51:J52"/>
    <mergeCell ref="K51:K52"/>
    <mergeCell ref="D51:D52"/>
    <mergeCell ref="E51:E52"/>
    <mergeCell ref="F51:F52"/>
    <mergeCell ref="G51:G52"/>
    <mergeCell ref="H51:H52"/>
  </mergeCells>
  <phoneticPr fontId="5" type="noConversion"/>
  <pageMargins left="0.70866141732283472" right="0.23622047244094491" top="0.74803149606299213" bottom="0.74803149606299213" header="0.31496062992125984" footer="0.31496062992125984"/>
  <pageSetup paperSize="9" scale="75" fitToHeight="7" orientation="landscape" blackAndWhite="1" r:id="rId1"/>
  <headerFooter alignWithMargins="0"/>
  <rowBreaks count="6" manualBreakCount="6">
    <brk id="23" max="11" man="1"/>
    <brk id="45" max="11" man="1"/>
    <brk id="68" max="11" man="1"/>
    <brk id="92" max="11" man="1"/>
    <brk id="114" max="11" man="1"/>
    <brk id="144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Rates Contr</vt:lpstr>
      <vt:lpstr>'Rates Contr'!Print_Area</vt:lpstr>
      <vt:lpstr>SUMMARY!Print_Area</vt:lpstr>
    </vt:vector>
  </TitlesOfParts>
  <Company>Distribution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Eskom Distribution</dc:creator>
  <cp:lastModifiedBy>user</cp:lastModifiedBy>
  <cp:lastPrinted>2023-05-04T08:57:42Z</cp:lastPrinted>
  <dcterms:created xsi:type="dcterms:W3CDTF">2005-05-25T12:37:49Z</dcterms:created>
  <dcterms:modified xsi:type="dcterms:W3CDTF">2025-07-21T09:21:02Z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